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1"/>
  </bookViews>
  <sheets>
    <sheet name="hidden workings" sheetId="1" r:id="rId1"/>
    <sheet name="market with tax" sheetId="2" r:id="rId2"/>
  </sheets>
  <definedNames/>
  <calcPr fullCalcOnLoad="1"/>
</workbook>
</file>

<file path=xl/comments2.xml><?xml version="1.0" encoding="utf-8"?>
<comments xmlns="http://schemas.openxmlformats.org/spreadsheetml/2006/main">
  <authors>
    <author>richard green</author>
    <author>ecsrjg</author>
  </authors>
  <commentList>
    <comment ref="B3" authorId="0">
      <text>
        <r>
          <rPr>
            <sz val="10"/>
            <rFont val="Tahoma"/>
            <family val="2"/>
          </rPr>
          <t>Choose the intercept of the demand curve in this cell</t>
        </r>
      </text>
    </comment>
    <comment ref="B4" authorId="0">
      <text>
        <r>
          <rPr>
            <sz val="10"/>
            <rFont val="Tahoma"/>
            <family val="2"/>
          </rPr>
          <t>Choose the slope of the demand curve in this cell</t>
        </r>
      </text>
    </comment>
    <comment ref="B7" authorId="0">
      <text>
        <r>
          <rPr>
            <sz val="10"/>
            <rFont val="Tahoma"/>
            <family val="2"/>
          </rPr>
          <t>Choose the intercept of the supply curve in this cell</t>
        </r>
      </text>
    </comment>
    <comment ref="B8" authorId="0">
      <text>
        <r>
          <rPr>
            <sz val="10"/>
            <rFont val="Tahoma"/>
            <family val="2"/>
          </rPr>
          <t>Choose the slope of the supply curve in this cell</t>
        </r>
      </text>
    </comment>
    <comment ref="A10" authorId="0">
      <text>
        <r>
          <rPr>
            <sz val="10"/>
            <rFont val="Tahoma"/>
            <family val="2"/>
          </rPr>
          <t>Choose the per-unit tax in this cell - the "after tax supply" shifts up by the amount you choose</t>
        </r>
      </text>
    </comment>
    <comment ref="D16" authorId="0">
      <text>
        <r>
          <rPr>
            <sz val="10"/>
            <rFont val="Tahoma"/>
            <family val="2"/>
          </rPr>
          <t>Consumer surplus is what consumers are willing to pay, less what they do pay - the area between the demand curve and the price they pay (the post-tax price).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10"/>
            <rFont val="Tahoma"/>
            <family val="2"/>
          </rPr>
          <t>Producer surplus is what firms are paid, less what they are willing to supply for - the area between the price the firms get (the pre-tax price) and the supply curve.</t>
        </r>
      </text>
    </comment>
    <comment ref="B20" authorId="1">
      <text>
        <r>
          <rPr>
            <sz val="10"/>
            <rFont val="Tahoma"/>
            <family val="2"/>
          </rPr>
          <t>The dead weight loss is the amount of consumer and producer surplus lost that is not gained by the government as tax revenue.</t>
        </r>
      </text>
    </comment>
    <comment ref="A23" authorId="1">
      <text>
        <r>
          <rPr>
            <sz val="10"/>
            <rFont val="Tahoma"/>
            <family val="2"/>
          </rPr>
          <t xml:space="preserve">type </t>
        </r>
        <r>
          <rPr>
            <b/>
            <sz val="10"/>
            <rFont val="Tahoma"/>
            <family val="2"/>
          </rPr>
          <t>y</t>
        </r>
        <r>
          <rPr>
            <sz val="10"/>
            <rFont val="Tahoma"/>
            <family val="2"/>
          </rPr>
          <t xml:space="preserve"> or </t>
        </r>
        <r>
          <rPr>
            <b/>
            <sz val="10"/>
            <rFont val="Tahoma"/>
            <family val="2"/>
          </rPr>
          <t>n</t>
        </r>
      </text>
    </comment>
  </commentList>
</comments>
</file>

<file path=xl/sharedStrings.xml><?xml version="1.0" encoding="utf-8"?>
<sst xmlns="http://schemas.openxmlformats.org/spreadsheetml/2006/main" count="41" uniqueCount="30">
  <si>
    <t>Q</t>
  </si>
  <si>
    <t>Demand</t>
  </si>
  <si>
    <t>Intercept</t>
  </si>
  <si>
    <t>Slope</t>
  </si>
  <si>
    <t>Supply</t>
  </si>
  <si>
    <t>Market Price</t>
  </si>
  <si>
    <t>Equilibrium Quantity</t>
  </si>
  <si>
    <t>Producer</t>
  </si>
  <si>
    <t>Surplus</t>
  </si>
  <si>
    <t>Consumer</t>
  </si>
  <si>
    <t>Consumer Surplus</t>
  </si>
  <si>
    <t>Producer Surplus</t>
  </si>
  <si>
    <t>Tax level</t>
  </si>
  <si>
    <t>Pre-tax</t>
  </si>
  <si>
    <t>Post-tax</t>
  </si>
  <si>
    <t>After tax</t>
  </si>
  <si>
    <t>Tax Revenue</t>
  </si>
  <si>
    <t>Tax revenue</t>
  </si>
  <si>
    <t>Deadweight loss</t>
  </si>
  <si>
    <t>show dead weight loss?</t>
  </si>
  <si>
    <t>n</t>
  </si>
  <si>
    <t>Pre-tax supply</t>
  </si>
  <si>
    <t>© Richard Green</t>
  </si>
  <si>
    <t>Change only</t>
  </si>
  <si>
    <t>shaded</t>
  </si>
  <si>
    <t>cells</t>
  </si>
  <si>
    <t>Difference in</t>
  </si>
  <si>
    <t>Fall in CS</t>
  </si>
  <si>
    <t>Fall in PS</t>
  </si>
  <si>
    <t>combined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</si>
</sst>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8"/>
      <name val="Tahoma"/>
      <family val="0"/>
    </font>
    <font>
      <b/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Market with tax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2"/>
          <c:w val="0.559"/>
          <c:h val="0.74125"/>
        </c:manualLayout>
      </c:layout>
      <c:areaChart>
        <c:grouping val="stacked"/>
        <c:varyColors val="0"/>
        <c:ser>
          <c:idx val="4"/>
          <c:order val="3"/>
          <c:tx>
            <c:strRef>
              <c:f>'hidden workings'!$E$3</c:f>
              <c:strCache>
                <c:ptCount val="1"/>
                <c:pt idx="0">
                  <c:v>Surplus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'hidden workings'!$A$4:$A$192</c:f>
              <c:numCache>
                <c:ptCount val="18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</c:numCache>
            </c:numRef>
          </c:cat>
          <c:val>
            <c:numRef>
              <c:f>'hidden workings'!$E$4:$E$192</c:f>
              <c:numCache>
                <c:ptCount val="189"/>
                <c:pt idx="0">
                  <c:v>10</c:v>
                </c:pt>
                <c:pt idx="1">
                  <c:v>10.3</c:v>
                </c:pt>
                <c:pt idx="2">
                  <c:v>10.6</c:v>
                </c:pt>
                <c:pt idx="3">
                  <c:v>10.9</c:v>
                </c:pt>
                <c:pt idx="4">
                  <c:v>11.2</c:v>
                </c:pt>
                <c:pt idx="5">
                  <c:v>11.5</c:v>
                </c:pt>
                <c:pt idx="6">
                  <c:v>11.8</c:v>
                </c:pt>
                <c:pt idx="7">
                  <c:v>12.1</c:v>
                </c:pt>
                <c:pt idx="8">
                  <c:v>12.4</c:v>
                </c:pt>
                <c:pt idx="9">
                  <c:v>12.7</c:v>
                </c:pt>
                <c:pt idx="10">
                  <c:v>13</c:v>
                </c:pt>
                <c:pt idx="11">
                  <c:v>13.3</c:v>
                </c:pt>
                <c:pt idx="12">
                  <c:v>13.6</c:v>
                </c:pt>
                <c:pt idx="13">
                  <c:v>13.9</c:v>
                </c:pt>
                <c:pt idx="14">
                  <c:v>14.2</c:v>
                </c:pt>
                <c:pt idx="15">
                  <c:v>14.5</c:v>
                </c:pt>
                <c:pt idx="16">
                  <c:v>14.8</c:v>
                </c:pt>
                <c:pt idx="17">
                  <c:v>15.100000000000001</c:v>
                </c:pt>
                <c:pt idx="18">
                  <c:v>15.400000000000002</c:v>
                </c:pt>
                <c:pt idx="19">
                  <c:v>15.700000000000003</c:v>
                </c:pt>
                <c:pt idx="20">
                  <c:v>16</c:v>
                </c:pt>
                <c:pt idx="21">
                  <c:v>16.3</c:v>
                </c:pt>
                <c:pt idx="22">
                  <c:v>16.6</c:v>
                </c:pt>
                <c:pt idx="23">
                  <c:v>16.900000000000002</c:v>
                </c:pt>
                <c:pt idx="24">
                  <c:v>17.200000000000003</c:v>
                </c:pt>
                <c:pt idx="25">
                  <c:v>17.500000000000004</c:v>
                </c:pt>
                <c:pt idx="26">
                  <c:v>17.800000000000004</c:v>
                </c:pt>
                <c:pt idx="27">
                  <c:v>18.1</c:v>
                </c:pt>
                <c:pt idx="28">
                  <c:v>18.400000000000006</c:v>
                </c:pt>
                <c:pt idx="29">
                  <c:v>18.700000000000003</c:v>
                </c:pt>
                <c:pt idx="30">
                  <c:v>19.000000000000004</c:v>
                </c:pt>
                <c:pt idx="31">
                  <c:v>19.300000000000004</c:v>
                </c:pt>
                <c:pt idx="32">
                  <c:v>19.600000000000005</c:v>
                </c:pt>
                <c:pt idx="33">
                  <c:v>19.900000000000006</c:v>
                </c:pt>
                <c:pt idx="34">
                  <c:v>20.200000000000003</c:v>
                </c:pt>
                <c:pt idx="35">
                  <c:v>20.500000000000007</c:v>
                </c:pt>
                <c:pt idx="36">
                  <c:v>20.800000000000004</c:v>
                </c:pt>
                <c:pt idx="37">
                  <c:v>21.100000000000005</c:v>
                </c:pt>
                <c:pt idx="38">
                  <c:v>21.400000000000006</c:v>
                </c:pt>
                <c:pt idx="39">
                  <c:v>21.700000000000006</c:v>
                </c:pt>
                <c:pt idx="40">
                  <c:v>22.000000000000007</c:v>
                </c:pt>
                <c:pt idx="41">
                  <c:v>22.300000000000004</c:v>
                </c:pt>
                <c:pt idx="42">
                  <c:v>22.6</c:v>
                </c:pt>
                <c:pt idx="43">
                  <c:v>22.900000000000002</c:v>
                </c:pt>
                <c:pt idx="44">
                  <c:v>23.200000000000003</c:v>
                </c:pt>
                <c:pt idx="45">
                  <c:v>23.5</c:v>
                </c:pt>
                <c:pt idx="46">
                  <c:v>23.799999999999997</c:v>
                </c:pt>
                <c:pt idx="47">
                  <c:v>24.099999999999998</c:v>
                </c:pt>
                <c:pt idx="48">
                  <c:v>24.4</c:v>
                </c:pt>
                <c:pt idx="49">
                  <c:v>24.699999999999996</c:v>
                </c:pt>
                <c:pt idx="50">
                  <c:v>24.999999999999993</c:v>
                </c:pt>
                <c:pt idx="51">
                  <c:v>25.299999999999994</c:v>
                </c:pt>
                <c:pt idx="52">
                  <c:v>25.599999999999994</c:v>
                </c:pt>
                <c:pt idx="53">
                  <c:v>25.89999999999999</c:v>
                </c:pt>
                <c:pt idx="54">
                  <c:v>26.19999999999999</c:v>
                </c:pt>
                <c:pt idx="55">
                  <c:v>26.49999999999999</c:v>
                </c:pt>
                <c:pt idx="56">
                  <c:v>26.79999999999999</c:v>
                </c:pt>
                <c:pt idx="57">
                  <c:v>27.099999999999987</c:v>
                </c:pt>
                <c:pt idx="58">
                  <c:v>27.399999999999984</c:v>
                </c:pt>
                <c:pt idx="59">
                  <c:v>27.699999999999985</c:v>
                </c:pt>
                <c:pt idx="60">
                  <c:v>27.999999999999986</c:v>
                </c:pt>
                <c:pt idx="61">
                  <c:v>28.299999999999983</c:v>
                </c:pt>
                <c:pt idx="62">
                  <c:v>28.59999999999998</c:v>
                </c:pt>
                <c:pt idx="63">
                  <c:v>28.89999999999998</c:v>
                </c:pt>
                <c:pt idx="64">
                  <c:v>29.19999999999998</c:v>
                </c:pt>
                <c:pt idx="65">
                  <c:v>29.49999999999998</c:v>
                </c:pt>
                <c:pt idx="66">
                  <c:v>29.799999999999976</c:v>
                </c:pt>
                <c:pt idx="67">
                  <c:v>30.099999999999977</c:v>
                </c:pt>
                <c:pt idx="68">
                  <c:v>30.399999999999977</c:v>
                </c:pt>
                <c:pt idx="69">
                  <c:v>30.699999999999974</c:v>
                </c:pt>
                <c:pt idx="70">
                  <c:v>30.99999999999997</c:v>
                </c:pt>
                <c:pt idx="71">
                  <c:v>31.299999999999972</c:v>
                </c:pt>
                <c:pt idx="72">
                  <c:v>31.599999999999973</c:v>
                </c:pt>
                <c:pt idx="73">
                  <c:v>31.89999999999997</c:v>
                </c:pt>
                <c:pt idx="74">
                  <c:v>32.19999999999997</c:v>
                </c:pt>
                <c:pt idx="75">
                  <c:v>32.49999999999997</c:v>
                </c:pt>
                <c:pt idx="76">
                  <c:v>32.79999999999997</c:v>
                </c:pt>
                <c:pt idx="77">
                  <c:v>33.099999999999966</c:v>
                </c:pt>
                <c:pt idx="78">
                  <c:v>33.39999999999996</c:v>
                </c:pt>
                <c:pt idx="79">
                  <c:v>33.69999999999996</c:v>
                </c:pt>
                <c:pt idx="80">
                  <c:v>33.999999999999964</c:v>
                </c:pt>
                <c:pt idx="81">
                  <c:v>34.29999999999996</c:v>
                </c:pt>
                <c:pt idx="82">
                  <c:v>34.59999999999996</c:v>
                </c:pt>
                <c:pt idx="83">
                  <c:v>34.89999999999996</c:v>
                </c:pt>
                <c:pt idx="84">
                  <c:v>35.19999999999996</c:v>
                </c:pt>
                <c:pt idx="85">
                  <c:v>35.49999999999996</c:v>
                </c:pt>
                <c:pt idx="86">
                  <c:v>35.799999999999955</c:v>
                </c:pt>
                <c:pt idx="87">
                  <c:v>36.09999999999995</c:v>
                </c:pt>
                <c:pt idx="88">
                  <c:v>36.399999999999956</c:v>
                </c:pt>
                <c:pt idx="89">
                  <c:v>36.69999999999995</c:v>
                </c:pt>
                <c:pt idx="90">
                  <c:v>36.99999999999995</c:v>
                </c:pt>
                <c:pt idx="91">
                  <c:v>37.299999999999955</c:v>
                </c:pt>
                <c:pt idx="92">
                  <c:v>37.59999999999995</c:v>
                </c:pt>
                <c:pt idx="93">
                  <c:v>37.89999999999995</c:v>
                </c:pt>
                <c:pt idx="94">
                  <c:v>38.199999999999946</c:v>
                </c:pt>
                <c:pt idx="95">
                  <c:v>38.49999999999994</c:v>
                </c:pt>
                <c:pt idx="96">
                  <c:v>38.79999999999995</c:v>
                </c:pt>
                <c:pt idx="97">
                  <c:v>39.099999999999945</c:v>
                </c:pt>
                <c:pt idx="98">
                  <c:v>39.39999999999994</c:v>
                </c:pt>
                <c:pt idx="99">
                  <c:v>39.699999999999946</c:v>
                </c:pt>
                <c:pt idx="100">
                  <c:v>39.99999999999994</c:v>
                </c:pt>
                <c:pt idx="101">
                  <c:v>40.29999999999994</c:v>
                </c:pt>
                <c:pt idx="102">
                  <c:v>40.59999999999994</c:v>
                </c:pt>
                <c:pt idx="103">
                  <c:v>40.899999999999935</c:v>
                </c:pt>
                <c:pt idx="104">
                  <c:v>41.19999999999994</c:v>
                </c:pt>
                <c:pt idx="105">
                  <c:v>41.499999999999936</c:v>
                </c:pt>
                <c:pt idx="106">
                  <c:v>41.79999999999993</c:v>
                </c:pt>
                <c:pt idx="107">
                  <c:v>42.09999999999994</c:v>
                </c:pt>
                <c:pt idx="108">
                  <c:v>42.399999999999935</c:v>
                </c:pt>
                <c:pt idx="109">
                  <c:v>42.69999999999993</c:v>
                </c:pt>
                <c:pt idx="110">
                  <c:v>42.99999999999993</c:v>
                </c:pt>
                <c:pt idx="111">
                  <c:v>43.299999999999926</c:v>
                </c:pt>
                <c:pt idx="112">
                  <c:v>43.59999999999993</c:v>
                </c:pt>
                <c:pt idx="113">
                  <c:v>43.89999999999993</c:v>
                </c:pt>
                <c:pt idx="114">
                  <c:v>44.199999999999925</c:v>
                </c:pt>
                <c:pt idx="115">
                  <c:v>44.49999999999993</c:v>
                </c:pt>
                <c:pt idx="116">
                  <c:v>44.799999999999926</c:v>
                </c:pt>
                <c:pt idx="117">
                  <c:v>45.09999999999992</c:v>
                </c:pt>
                <c:pt idx="118">
                  <c:v>45.39999999999992</c:v>
                </c:pt>
                <c:pt idx="119">
                  <c:v>45.69999999999992</c:v>
                </c:pt>
                <c:pt idx="120">
                  <c:v>45.99999999999992</c:v>
                </c:pt>
                <c:pt idx="121">
                  <c:v>46.29999999999992</c:v>
                </c:pt>
                <c:pt idx="122">
                  <c:v>46.599999999999916</c:v>
                </c:pt>
                <c:pt idx="123">
                  <c:v>46.89999999999992</c:v>
                </c:pt>
                <c:pt idx="124">
                  <c:v>47.19999999999992</c:v>
                </c:pt>
                <c:pt idx="125">
                  <c:v>47.499999999999915</c:v>
                </c:pt>
                <c:pt idx="126">
                  <c:v>47.79999999999991</c:v>
                </c:pt>
                <c:pt idx="127">
                  <c:v>48.09999999999991</c:v>
                </c:pt>
                <c:pt idx="128">
                  <c:v>48.39999999999991</c:v>
                </c:pt>
                <c:pt idx="129">
                  <c:v>48.69999999999991</c:v>
                </c:pt>
                <c:pt idx="130">
                  <c:v>48.99999999999991</c:v>
                </c:pt>
                <c:pt idx="131">
                  <c:v>49.29999999999991</c:v>
                </c:pt>
                <c:pt idx="132">
                  <c:v>49.59999999999991</c:v>
                </c:pt>
                <c:pt idx="133">
                  <c:v>49.899999999999906</c:v>
                </c:pt>
                <c:pt idx="134">
                  <c:v>50.1999999999999</c:v>
                </c:pt>
                <c:pt idx="135">
                  <c:v>50.4999999999999</c:v>
                </c:pt>
                <c:pt idx="136">
                  <c:v>50.799999999999905</c:v>
                </c:pt>
                <c:pt idx="137">
                  <c:v>51.0999999999999</c:v>
                </c:pt>
                <c:pt idx="138">
                  <c:v>51.3999999999999</c:v>
                </c:pt>
                <c:pt idx="139">
                  <c:v>51.6999999999999</c:v>
                </c:pt>
                <c:pt idx="140">
                  <c:v>51.9999999999999</c:v>
                </c:pt>
                <c:pt idx="141">
                  <c:v>52.2999999999999</c:v>
                </c:pt>
                <c:pt idx="142">
                  <c:v>52.599999999999895</c:v>
                </c:pt>
                <c:pt idx="143">
                  <c:v>52.89999999999989</c:v>
                </c:pt>
                <c:pt idx="144">
                  <c:v>53.199999999999896</c:v>
                </c:pt>
                <c:pt idx="145">
                  <c:v>53.49999999999989</c:v>
                </c:pt>
                <c:pt idx="146">
                  <c:v>53.79999999999989</c:v>
                </c:pt>
                <c:pt idx="147">
                  <c:v>54.099999999999895</c:v>
                </c:pt>
                <c:pt idx="148">
                  <c:v>54.39999999999989</c:v>
                </c:pt>
                <c:pt idx="149">
                  <c:v>54.69999999999989</c:v>
                </c:pt>
                <c:pt idx="150">
                  <c:v>54.999999999999886</c:v>
                </c:pt>
                <c:pt idx="151">
                  <c:v>55.29999999999988</c:v>
                </c:pt>
                <c:pt idx="152">
                  <c:v>55.59999999999989</c:v>
                </c:pt>
                <c:pt idx="153">
                  <c:v>55.899999999999885</c:v>
                </c:pt>
                <c:pt idx="154">
                  <c:v>56.19999999999988</c:v>
                </c:pt>
                <c:pt idx="155">
                  <c:v>56.499999999999886</c:v>
                </c:pt>
                <c:pt idx="156">
                  <c:v>56.79999999999988</c:v>
                </c:pt>
                <c:pt idx="157">
                  <c:v>57.09999999999988</c:v>
                </c:pt>
                <c:pt idx="158">
                  <c:v>57.39999999999988</c:v>
                </c:pt>
                <c:pt idx="159">
                  <c:v>57.699999999999875</c:v>
                </c:pt>
                <c:pt idx="160">
                  <c:v>57.99999999999988</c:v>
                </c:pt>
                <c:pt idx="161">
                  <c:v>58.299999999999876</c:v>
                </c:pt>
                <c:pt idx="162">
                  <c:v>58.59999999999988</c:v>
                </c:pt>
                <c:pt idx="163">
                  <c:v>58.899999999999885</c:v>
                </c:pt>
                <c:pt idx="164">
                  <c:v>59.19999999999989</c:v>
                </c:pt>
                <c:pt idx="165">
                  <c:v>59.49999999999989</c:v>
                </c:pt>
                <c:pt idx="166">
                  <c:v>59.7999999999999</c:v>
                </c:pt>
                <c:pt idx="167">
                  <c:v>60.0999999999999</c:v>
                </c:pt>
                <c:pt idx="168">
                  <c:v>60.399999999999906</c:v>
                </c:pt>
                <c:pt idx="169">
                  <c:v>60.69999999999991</c:v>
                </c:pt>
                <c:pt idx="170">
                  <c:v>60.999999999999915</c:v>
                </c:pt>
                <c:pt idx="171">
                  <c:v>61.29999999999992</c:v>
                </c:pt>
                <c:pt idx="172">
                  <c:v>61.59999999999992</c:v>
                </c:pt>
                <c:pt idx="173">
                  <c:v>61.89999999999993</c:v>
                </c:pt>
                <c:pt idx="174">
                  <c:v>62.19999999999993</c:v>
                </c:pt>
                <c:pt idx="175">
                  <c:v>62.499999999999936</c:v>
                </c:pt>
                <c:pt idx="176">
                  <c:v>62.79999999999994</c:v>
                </c:pt>
                <c:pt idx="177">
                  <c:v>63.099999999999945</c:v>
                </c:pt>
                <c:pt idx="178">
                  <c:v>63.39999999999995</c:v>
                </c:pt>
                <c:pt idx="179">
                  <c:v>63.69999999999995</c:v>
                </c:pt>
                <c:pt idx="180">
                  <c:v>63.99999999999996</c:v>
                </c:pt>
                <c:pt idx="181">
                  <c:v>64.29999999999995</c:v>
                </c:pt>
                <c:pt idx="182">
                  <c:v>64.59999999999997</c:v>
                </c:pt>
                <c:pt idx="183">
                  <c:v>64.89999999999998</c:v>
                </c:pt>
                <c:pt idx="184">
                  <c:v>65.19999999999997</c:v>
                </c:pt>
                <c:pt idx="185">
                  <c:v>65.49999999999997</c:v>
                </c:pt>
                <c:pt idx="186">
                  <c:v>65.79999999999998</c:v>
                </c:pt>
                <c:pt idx="187">
                  <c:v>66.1</c:v>
                </c:pt>
                <c:pt idx="188">
                  <c:v>66.39999999999999</c:v>
                </c:pt>
              </c:numCache>
            </c:numRef>
          </c:val>
        </c:ser>
        <c:ser>
          <c:idx val="5"/>
          <c:order val="4"/>
          <c:tx>
            <c:strRef>
              <c:f>'hidden workings'!$F$3</c:f>
              <c:strCache>
                <c:ptCount val="1"/>
                <c:pt idx="0">
                  <c:v>Producer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'hidden workings'!$A$4:$A$192</c:f>
              <c:numCache>
                <c:ptCount val="18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</c:numCache>
            </c:numRef>
          </c:cat>
          <c:val>
            <c:numRef>
              <c:f>'hidden workings'!$F$4:$F$192</c:f>
              <c:numCache>
                <c:ptCount val="189"/>
                <c:pt idx="0">
                  <c:v>45</c:v>
                </c:pt>
                <c:pt idx="1">
                  <c:v>44.7</c:v>
                </c:pt>
                <c:pt idx="2">
                  <c:v>44.4</c:v>
                </c:pt>
                <c:pt idx="3">
                  <c:v>44.1</c:v>
                </c:pt>
                <c:pt idx="4">
                  <c:v>43.8</c:v>
                </c:pt>
                <c:pt idx="5">
                  <c:v>43.5</c:v>
                </c:pt>
                <c:pt idx="6">
                  <c:v>43.2</c:v>
                </c:pt>
                <c:pt idx="7">
                  <c:v>42.9</c:v>
                </c:pt>
                <c:pt idx="8">
                  <c:v>42.6</c:v>
                </c:pt>
                <c:pt idx="9">
                  <c:v>42.3</c:v>
                </c:pt>
                <c:pt idx="10">
                  <c:v>42</c:v>
                </c:pt>
                <c:pt idx="11">
                  <c:v>41.7</c:v>
                </c:pt>
                <c:pt idx="12">
                  <c:v>41.4</c:v>
                </c:pt>
                <c:pt idx="13">
                  <c:v>41.1</c:v>
                </c:pt>
                <c:pt idx="14">
                  <c:v>40.8</c:v>
                </c:pt>
                <c:pt idx="15">
                  <c:v>40.5</c:v>
                </c:pt>
                <c:pt idx="16">
                  <c:v>40.2</c:v>
                </c:pt>
                <c:pt idx="17">
                  <c:v>39.9</c:v>
                </c:pt>
                <c:pt idx="18">
                  <c:v>39.599999999999994</c:v>
                </c:pt>
                <c:pt idx="19">
                  <c:v>39.3</c:v>
                </c:pt>
                <c:pt idx="20">
                  <c:v>39</c:v>
                </c:pt>
                <c:pt idx="21">
                  <c:v>38.7</c:v>
                </c:pt>
                <c:pt idx="22">
                  <c:v>38.4</c:v>
                </c:pt>
                <c:pt idx="23">
                  <c:v>38.099999999999994</c:v>
                </c:pt>
                <c:pt idx="24">
                  <c:v>37.8</c:v>
                </c:pt>
                <c:pt idx="25">
                  <c:v>37.5</c:v>
                </c:pt>
                <c:pt idx="26">
                  <c:v>37.199999999999996</c:v>
                </c:pt>
                <c:pt idx="27">
                  <c:v>36.9</c:v>
                </c:pt>
                <c:pt idx="28">
                  <c:v>36.599999999999994</c:v>
                </c:pt>
                <c:pt idx="29">
                  <c:v>36.3</c:v>
                </c:pt>
                <c:pt idx="30">
                  <c:v>36</c:v>
                </c:pt>
                <c:pt idx="31">
                  <c:v>35.699999999999996</c:v>
                </c:pt>
                <c:pt idx="32">
                  <c:v>35.39999999999999</c:v>
                </c:pt>
                <c:pt idx="33">
                  <c:v>35.099999999999994</c:v>
                </c:pt>
                <c:pt idx="34">
                  <c:v>34.8</c:v>
                </c:pt>
                <c:pt idx="35">
                  <c:v>34.49999999999999</c:v>
                </c:pt>
                <c:pt idx="36">
                  <c:v>34.199999999999996</c:v>
                </c:pt>
                <c:pt idx="37">
                  <c:v>33.89999999999999</c:v>
                </c:pt>
                <c:pt idx="38">
                  <c:v>33.599999999999994</c:v>
                </c:pt>
                <c:pt idx="39">
                  <c:v>33.3</c:v>
                </c:pt>
                <c:pt idx="40">
                  <c:v>32.99999999999999</c:v>
                </c:pt>
                <c:pt idx="41">
                  <c:v>32.699999999999996</c:v>
                </c:pt>
                <c:pt idx="42">
                  <c:v>32.4</c:v>
                </c:pt>
                <c:pt idx="43">
                  <c:v>32.099999999999994</c:v>
                </c:pt>
                <c:pt idx="44">
                  <c:v>31.799999999999997</c:v>
                </c:pt>
                <c:pt idx="45">
                  <c:v>31.5</c:v>
                </c:pt>
                <c:pt idx="46">
                  <c:v>31.200000000000003</c:v>
                </c:pt>
                <c:pt idx="47">
                  <c:v>30.900000000000002</c:v>
                </c:pt>
                <c:pt idx="48">
                  <c:v>30.6</c:v>
                </c:pt>
                <c:pt idx="49">
                  <c:v>30.300000000000004</c:v>
                </c:pt>
                <c:pt idx="50">
                  <c:v>30.000000000000007</c:v>
                </c:pt>
                <c:pt idx="51">
                  <c:v>29.700000000000006</c:v>
                </c:pt>
                <c:pt idx="52">
                  <c:v>29.400000000000006</c:v>
                </c:pt>
                <c:pt idx="53">
                  <c:v>29.10000000000001</c:v>
                </c:pt>
                <c:pt idx="54">
                  <c:v>28.80000000000001</c:v>
                </c:pt>
                <c:pt idx="55">
                  <c:v>28.50000000000001</c:v>
                </c:pt>
                <c:pt idx="56">
                  <c:v>28.20000000000001</c:v>
                </c:pt>
                <c:pt idx="57">
                  <c:v>27.900000000000013</c:v>
                </c:pt>
                <c:pt idx="58">
                  <c:v>27.600000000000016</c:v>
                </c:pt>
                <c:pt idx="59">
                  <c:v>27.300000000000015</c:v>
                </c:pt>
                <c:pt idx="60">
                  <c:v>27.000000000000014</c:v>
                </c:pt>
                <c:pt idx="61">
                  <c:v>26.700000000000017</c:v>
                </c:pt>
                <c:pt idx="62">
                  <c:v>26.40000000000002</c:v>
                </c:pt>
                <c:pt idx="63">
                  <c:v>26.10000000000002</c:v>
                </c:pt>
                <c:pt idx="64">
                  <c:v>25.80000000000002</c:v>
                </c:pt>
                <c:pt idx="65">
                  <c:v>25.50000000000002</c:v>
                </c:pt>
                <c:pt idx="66">
                  <c:v>25.200000000000024</c:v>
                </c:pt>
                <c:pt idx="67">
                  <c:v>24.900000000000023</c:v>
                </c:pt>
                <c:pt idx="68">
                  <c:v>24.600000000000023</c:v>
                </c:pt>
                <c:pt idx="69">
                  <c:v>24.300000000000026</c:v>
                </c:pt>
                <c:pt idx="70">
                  <c:v>24.00000000000003</c:v>
                </c:pt>
                <c:pt idx="71">
                  <c:v>23.700000000000028</c:v>
                </c:pt>
                <c:pt idx="72">
                  <c:v>23.400000000000027</c:v>
                </c:pt>
                <c:pt idx="73">
                  <c:v>23.10000000000003</c:v>
                </c:pt>
                <c:pt idx="74">
                  <c:v>22.800000000000033</c:v>
                </c:pt>
                <c:pt idx="75">
                  <c:v>22.50000000000003</c:v>
                </c:pt>
                <c:pt idx="76">
                  <c:v>22.20000000000003</c:v>
                </c:pt>
                <c:pt idx="77">
                  <c:v>21.900000000000034</c:v>
                </c:pt>
                <c:pt idx="78">
                  <c:v>21.600000000000037</c:v>
                </c:pt>
                <c:pt idx="79">
                  <c:v>21.30000000000004</c:v>
                </c:pt>
                <c:pt idx="80">
                  <c:v>21.000000000000036</c:v>
                </c:pt>
                <c:pt idx="81">
                  <c:v>20.70000000000004</c:v>
                </c:pt>
                <c:pt idx="82">
                  <c:v>20.40000000000004</c:v>
                </c:pt>
                <c:pt idx="83">
                  <c:v>20.100000000000037</c:v>
                </c:pt>
                <c:pt idx="84">
                  <c:v>19.80000000000004</c:v>
                </c:pt>
                <c:pt idx="85">
                  <c:v>19.500000000000043</c:v>
                </c:pt>
                <c:pt idx="86">
                  <c:v>19.200000000000045</c:v>
                </c:pt>
                <c:pt idx="87">
                  <c:v>18.90000000000005</c:v>
                </c:pt>
                <c:pt idx="88">
                  <c:v>18.600000000000044</c:v>
                </c:pt>
                <c:pt idx="89">
                  <c:v>18.300000000000047</c:v>
                </c:pt>
                <c:pt idx="90">
                  <c:v>18.00000000000005</c:v>
                </c:pt>
                <c:pt idx="91">
                  <c:v>17.700000000000045</c:v>
                </c:pt>
                <c:pt idx="92">
                  <c:v>17.40000000000005</c:v>
                </c:pt>
                <c:pt idx="93">
                  <c:v>17.10000000000005</c:v>
                </c:pt>
                <c:pt idx="94">
                  <c:v>16.800000000000054</c:v>
                </c:pt>
                <c:pt idx="95">
                  <c:v>16.500000000000057</c:v>
                </c:pt>
                <c:pt idx="96">
                  <c:v>16.200000000000053</c:v>
                </c:pt>
                <c:pt idx="97">
                  <c:v>15.900000000000055</c:v>
                </c:pt>
                <c:pt idx="98">
                  <c:v>15.600000000000058</c:v>
                </c:pt>
                <c:pt idx="99">
                  <c:v>15.300000000000054</c:v>
                </c:pt>
                <c:pt idx="100">
                  <c:v>15.000000000000057</c:v>
                </c:pt>
                <c:pt idx="101">
                  <c:v>14.70000000000006</c:v>
                </c:pt>
                <c:pt idx="102">
                  <c:v>14.400000000000063</c:v>
                </c:pt>
                <c:pt idx="103">
                  <c:v>14.100000000000065</c:v>
                </c:pt>
                <c:pt idx="104">
                  <c:v>13.800000000000061</c:v>
                </c:pt>
                <c:pt idx="105">
                  <c:v>13.500000000000064</c:v>
                </c:pt>
                <c:pt idx="106">
                  <c:v>13.200000000000067</c:v>
                </c:pt>
                <c:pt idx="107">
                  <c:v>12.900000000000063</c:v>
                </c:pt>
                <c:pt idx="108">
                  <c:v>12.600000000000065</c:v>
                </c:pt>
                <c:pt idx="109">
                  <c:v>12.300000000000068</c:v>
                </c:pt>
                <c:pt idx="110">
                  <c:v>12.000000000000071</c:v>
                </c:pt>
                <c:pt idx="111">
                  <c:v>11.700000000000074</c:v>
                </c:pt>
                <c:pt idx="112">
                  <c:v>11.40000000000007</c:v>
                </c:pt>
                <c:pt idx="113">
                  <c:v>11.100000000000072</c:v>
                </c:pt>
                <c:pt idx="114">
                  <c:v>10.800000000000075</c:v>
                </c:pt>
                <c:pt idx="115">
                  <c:v>10.500000000000071</c:v>
                </c:pt>
                <c:pt idx="116">
                  <c:v>10.200000000000074</c:v>
                </c:pt>
                <c:pt idx="117">
                  <c:v>9.900000000000077</c:v>
                </c:pt>
                <c:pt idx="118">
                  <c:v>9.60000000000008</c:v>
                </c:pt>
                <c:pt idx="119">
                  <c:v>9.300000000000082</c:v>
                </c:pt>
                <c:pt idx="120">
                  <c:v>9.000000000000078</c:v>
                </c:pt>
                <c:pt idx="121">
                  <c:v>8.700000000000081</c:v>
                </c:pt>
                <c:pt idx="122">
                  <c:v>8.400000000000084</c:v>
                </c:pt>
                <c:pt idx="123">
                  <c:v>8.10000000000008</c:v>
                </c:pt>
                <c:pt idx="124">
                  <c:v>7.800000000000082</c:v>
                </c:pt>
                <c:pt idx="125">
                  <c:v>7.500000000000085</c:v>
                </c:pt>
                <c:pt idx="126">
                  <c:v>7.200000000000088</c:v>
                </c:pt>
                <c:pt idx="127">
                  <c:v>6.900000000000091</c:v>
                </c:pt>
                <c:pt idx="128">
                  <c:v>6.600000000000087</c:v>
                </c:pt>
                <c:pt idx="129">
                  <c:v>6.3000000000000895</c:v>
                </c:pt>
                <c:pt idx="130">
                  <c:v>6.000000000000092</c:v>
                </c:pt>
                <c:pt idx="131">
                  <c:v>5.700000000000088</c:v>
                </c:pt>
                <c:pt idx="132">
                  <c:v>5.400000000000091</c:v>
                </c:pt>
                <c:pt idx="133">
                  <c:v>5.100000000000094</c:v>
                </c:pt>
                <c:pt idx="134">
                  <c:v>4.800000000000097</c:v>
                </c:pt>
                <c:pt idx="135">
                  <c:v>4.5000000000000995</c:v>
                </c:pt>
                <c:pt idx="136">
                  <c:v>4.200000000000095</c:v>
                </c:pt>
                <c:pt idx="137">
                  <c:v>3.900000000000098</c:v>
                </c:pt>
                <c:pt idx="138">
                  <c:v>3.600000000000101</c:v>
                </c:pt>
                <c:pt idx="139">
                  <c:v>3.3000000000000966</c:v>
                </c:pt>
                <c:pt idx="140">
                  <c:v>3.0000000000000995</c:v>
                </c:pt>
                <c:pt idx="141">
                  <c:v>2.7000000000001023</c:v>
                </c:pt>
                <c:pt idx="142">
                  <c:v>2.400000000000105</c:v>
                </c:pt>
                <c:pt idx="143">
                  <c:v>2.100000000000108</c:v>
                </c:pt>
                <c:pt idx="144">
                  <c:v>1.8000000000001037</c:v>
                </c:pt>
                <c:pt idx="145">
                  <c:v>1.5000000000001066</c:v>
                </c:pt>
                <c:pt idx="146">
                  <c:v>1.2000000000001094</c:v>
                </c:pt>
                <c:pt idx="147">
                  <c:v>0.9000000000001052</c:v>
                </c:pt>
                <c:pt idx="148">
                  <c:v>0.600000000000108</c:v>
                </c:pt>
                <c:pt idx="149">
                  <c:v>0.30000000000011084</c:v>
                </c:pt>
                <c:pt idx="150">
                  <c:v>1.1368683772161603E-13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</c:ser>
        <c:ser>
          <c:idx val="0"/>
          <c:order val="5"/>
          <c:tx>
            <c:strRef>
              <c:f>'hidden workings'!$G$3</c:f>
              <c:strCache>
                <c:ptCount val="1"/>
                <c:pt idx="0">
                  <c:v>Tax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'hidden workings'!$A$4:$A$192</c:f>
              <c:numCache>
                <c:ptCount val="18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</c:numCache>
            </c:numRef>
          </c:cat>
          <c:val>
            <c:numRef>
              <c:f>'hidden workings'!$G$4:$G$192</c:f>
              <c:numCache>
                <c:ptCount val="18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5</c:v>
                </c:pt>
                <c:pt idx="88">
                  <c:v>5</c:v>
                </c:pt>
                <c:pt idx="89">
                  <c:v>5</c:v>
                </c:pt>
                <c:pt idx="90">
                  <c:v>5</c:v>
                </c:pt>
                <c:pt idx="91">
                  <c:v>5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</c:ser>
        <c:ser>
          <c:idx val="6"/>
          <c:order val="6"/>
          <c:tx>
            <c:strRef>
              <c:f>'hidden workings'!$H$3</c:f>
              <c:strCache>
                <c:ptCount val="1"/>
                <c:pt idx="0">
                  <c:v>Surplus</c:v>
                </c:pt>
              </c:strCache>
            </c:strRef>
          </c:tx>
          <c:spPr>
            <a:solidFill>
              <a:srgbClr val="808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'hidden workings'!$A$4:$A$192</c:f>
              <c:numCache>
                <c:ptCount val="18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</c:numCache>
            </c:numRef>
          </c:cat>
          <c:val>
            <c:numRef>
              <c:f>'hidden workings'!$H$4:$H$192</c:f>
              <c:numCache>
                <c:ptCount val="18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</c:ser>
        <c:ser>
          <c:idx val="7"/>
          <c:order val="7"/>
          <c:tx>
            <c:strRef>
              <c:f>'hidden workings'!$I$3</c:f>
              <c:strCache>
                <c:ptCount val="1"/>
                <c:pt idx="0">
                  <c:v>Consumer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'hidden workings'!$A$4:$A$192</c:f>
              <c:numCache>
                <c:ptCount val="18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</c:numCache>
            </c:numRef>
          </c:cat>
          <c:val>
            <c:numRef>
              <c:f>'hidden workings'!$I$4:$I$192</c:f>
              <c:numCache>
                <c:ptCount val="189"/>
                <c:pt idx="0">
                  <c:v>30</c:v>
                </c:pt>
                <c:pt idx="1">
                  <c:v>29.799999999999997</c:v>
                </c:pt>
                <c:pt idx="2">
                  <c:v>29.599999999999994</c:v>
                </c:pt>
                <c:pt idx="3">
                  <c:v>29.400000000000006</c:v>
                </c:pt>
                <c:pt idx="4">
                  <c:v>29.200000000000003</c:v>
                </c:pt>
                <c:pt idx="5">
                  <c:v>29</c:v>
                </c:pt>
                <c:pt idx="6">
                  <c:v>28.799999999999997</c:v>
                </c:pt>
                <c:pt idx="7">
                  <c:v>28.599999999999994</c:v>
                </c:pt>
                <c:pt idx="8">
                  <c:v>28.400000000000006</c:v>
                </c:pt>
                <c:pt idx="9">
                  <c:v>28.200000000000003</c:v>
                </c:pt>
                <c:pt idx="10">
                  <c:v>28</c:v>
                </c:pt>
                <c:pt idx="11">
                  <c:v>27.799999999999997</c:v>
                </c:pt>
                <c:pt idx="12">
                  <c:v>27.599999999999994</c:v>
                </c:pt>
                <c:pt idx="13">
                  <c:v>27.400000000000006</c:v>
                </c:pt>
                <c:pt idx="14">
                  <c:v>27.200000000000003</c:v>
                </c:pt>
                <c:pt idx="15">
                  <c:v>27</c:v>
                </c:pt>
                <c:pt idx="16">
                  <c:v>26.799999999999997</c:v>
                </c:pt>
                <c:pt idx="17">
                  <c:v>26.599999999999994</c:v>
                </c:pt>
                <c:pt idx="18">
                  <c:v>26.400000000000006</c:v>
                </c:pt>
                <c:pt idx="19">
                  <c:v>26.200000000000003</c:v>
                </c:pt>
                <c:pt idx="20">
                  <c:v>26</c:v>
                </c:pt>
                <c:pt idx="21">
                  <c:v>25.799999999999997</c:v>
                </c:pt>
                <c:pt idx="22">
                  <c:v>25.599999999999994</c:v>
                </c:pt>
                <c:pt idx="23">
                  <c:v>25.400000000000006</c:v>
                </c:pt>
                <c:pt idx="24">
                  <c:v>25.200000000000003</c:v>
                </c:pt>
                <c:pt idx="25">
                  <c:v>25</c:v>
                </c:pt>
                <c:pt idx="26">
                  <c:v>24.799999999999997</c:v>
                </c:pt>
                <c:pt idx="27">
                  <c:v>24.599999999999994</c:v>
                </c:pt>
                <c:pt idx="28">
                  <c:v>24.39999999999999</c:v>
                </c:pt>
                <c:pt idx="29">
                  <c:v>24.200000000000003</c:v>
                </c:pt>
                <c:pt idx="30">
                  <c:v>24</c:v>
                </c:pt>
                <c:pt idx="31">
                  <c:v>23.799999999999997</c:v>
                </c:pt>
                <c:pt idx="32">
                  <c:v>23.599999999999994</c:v>
                </c:pt>
                <c:pt idx="33">
                  <c:v>23.39999999999999</c:v>
                </c:pt>
                <c:pt idx="34">
                  <c:v>23.200000000000003</c:v>
                </c:pt>
                <c:pt idx="35">
                  <c:v>23</c:v>
                </c:pt>
                <c:pt idx="36">
                  <c:v>22.799999999999997</c:v>
                </c:pt>
                <c:pt idx="37">
                  <c:v>22.599999999999994</c:v>
                </c:pt>
                <c:pt idx="38">
                  <c:v>22.39999999999999</c:v>
                </c:pt>
                <c:pt idx="39">
                  <c:v>22.19999999999999</c:v>
                </c:pt>
                <c:pt idx="40">
                  <c:v>22</c:v>
                </c:pt>
                <c:pt idx="41">
                  <c:v>21.799999999999997</c:v>
                </c:pt>
                <c:pt idx="42">
                  <c:v>21.599999999999994</c:v>
                </c:pt>
                <c:pt idx="43">
                  <c:v>21.400000000000006</c:v>
                </c:pt>
                <c:pt idx="44">
                  <c:v>21.200000000000003</c:v>
                </c:pt>
                <c:pt idx="45">
                  <c:v>21</c:v>
                </c:pt>
                <c:pt idx="46">
                  <c:v>20.799999999999997</c:v>
                </c:pt>
                <c:pt idx="47">
                  <c:v>20.599999999999994</c:v>
                </c:pt>
                <c:pt idx="48">
                  <c:v>20.400000000000006</c:v>
                </c:pt>
                <c:pt idx="49">
                  <c:v>20.200000000000003</c:v>
                </c:pt>
                <c:pt idx="50">
                  <c:v>20</c:v>
                </c:pt>
                <c:pt idx="51">
                  <c:v>19.80000000000001</c:v>
                </c:pt>
                <c:pt idx="52">
                  <c:v>19.60000000000001</c:v>
                </c:pt>
                <c:pt idx="53">
                  <c:v>19.400000000000006</c:v>
                </c:pt>
                <c:pt idx="54">
                  <c:v>19.200000000000003</c:v>
                </c:pt>
                <c:pt idx="55">
                  <c:v>19</c:v>
                </c:pt>
                <c:pt idx="56">
                  <c:v>18.80000000000001</c:v>
                </c:pt>
                <c:pt idx="57">
                  <c:v>18.60000000000001</c:v>
                </c:pt>
                <c:pt idx="58">
                  <c:v>18.400000000000006</c:v>
                </c:pt>
                <c:pt idx="59">
                  <c:v>18.200000000000017</c:v>
                </c:pt>
                <c:pt idx="60">
                  <c:v>18.000000000000014</c:v>
                </c:pt>
                <c:pt idx="61">
                  <c:v>17.80000000000001</c:v>
                </c:pt>
                <c:pt idx="62">
                  <c:v>17.60000000000001</c:v>
                </c:pt>
                <c:pt idx="63">
                  <c:v>17.400000000000006</c:v>
                </c:pt>
                <c:pt idx="64">
                  <c:v>17.200000000000017</c:v>
                </c:pt>
                <c:pt idx="65">
                  <c:v>17.000000000000014</c:v>
                </c:pt>
                <c:pt idx="66">
                  <c:v>16.80000000000001</c:v>
                </c:pt>
                <c:pt idx="67">
                  <c:v>16.600000000000023</c:v>
                </c:pt>
                <c:pt idx="68">
                  <c:v>16.40000000000002</c:v>
                </c:pt>
                <c:pt idx="69">
                  <c:v>16.200000000000017</c:v>
                </c:pt>
                <c:pt idx="70">
                  <c:v>16.000000000000014</c:v>
                </c:pt>
                <c:pt idx="71">
                  <c:v>15.800000000000011</c:v>
                </c:pt>
                <c:pt idx="72">
                  <c:v>15.600000000000023</c:v>
                </c:pt>
                <c:pt idx="73">
                  <c:v>15.40000000000002</c:v>
                </c:pt>
                <c:pt idx="74">
                  <c:v>15.200000000000017</c:v>
                </c:pt>
                <c:pt idx="75">
                  <c:v>15.000000000000028</c:v>
                </c:pt>
                <c:pt idx="76">
                  <c:v>14.800000000000026</c:v>
                </c:pt>
                <c:pt idx="77">
                  <c:v>14.600000000000023</c:v>
                </c:pt>
                <c:pt idx="78">
                  <c:v>14.40000000000002</c:v>
                </c:pt>
                <c:pt idx="79">
                  <c:v>14.200000000000017</c:v>
                </c:pt>
                <c:pt idx="80">
                  <c:v>14.000000000000028</c:v>
                </c:pt>
                <c:pt idx="81">
                  <c:v>13.800000000000026</c:v>
                </c:pt>
                <c:pt idx="82">
                  <c:v>13.600000000000023</c:v>
                </c:pt>
                <c:pt idx="83">
                  <c:v>13.400000000000034</c:v>
                </c:pt>
                <c:pt idx="84">
                  <c:v>13.200000000000031</c:v>
                </c:pt>
                <c:pt idx="85">
                  <c:v>13.000000000000028</c:v>
                </c:pt>
                <c:pt idx="86">
                  <c:v>12.800000000000026</c:v>
                </c:pt>
                <c:pt idx="87">
                  <c:v>12.600000000000023</c:v>
                </c:pt>
                <c:pt idx="88">
                  <c:v>12.400000000000034</c:v>
                </c:pt>
                <c:pt idx="89">
                  <c:v>12.200000000000031</c:v>
                </c:pt>
                <c:pt idx="90">
                  <c:v>12.000000000000028</c:v>
                </c:pt>
                <c:pt idx="91">
                  <c:v>11.80000000000004</c:v>
                </c:pt>
                <c:pt idx="92">
                  <c:v>11.600000000000037</c:v>
                </c:pt>
                <c:pt idx="93">
                  <c:v>11.400000000000034</c:v>
                </c:pt>
                <c:pt idx="94">
                  <c:v>11.200000000000031</c:v>
                </c:pt>
                <c:pt idx="95">
                  <c:v>11.000000000000028</c:v>
                </c:pt>
                <c:pt idx="96">
                  <c:v>10.80000000000004</c:v>
                </c:pt>
                <c:pt idx="97">
                  <c:v>10.600000000000037</c:v>
                </c:pt>
                <c:pt idx="98">
                  <c:v>10.400000000000034</c:v>
                </c:pt>
                <c:pt idx="99">
                  <c:v>10.200000000000045</c:v>
                </c:pt>
                <c:pt idx="100">
                  <c:v>10.000000000000043</c:v>
                </c:pt>
                <c:pt idx="101">
                  <c:v>9.80000000000004</c:v>
                </c:pt>
                <c:pt idx="102">
                  <c:v>9.600000000000037</c:v>
                </c:pt>
                <c:pt idx="103">
                  <c:v>9.400000000000034</c:v>
                </c:pt>
                <c:pt idx="104">
                  <c:v>9.200000000000045</c:v>
                </c:pt>
                <c:pt idx="105">
                  <c:v>9.000000000000043</c:v>
                </c:pt>
                <c:pt idx="106">
                  <c:v>8.80000000000004</c:v>
                </c:pt>
                <c:pt idx="107">
                  <c:v>8.600000000000051</c:v>
                </c:pt>
                <c:pt idx="108">
                  <c:v>8.400000000000048</c:v>
                </c:pt>
                <c:pt idx="109">
                  <c:v>8.200000000000045</c:v>
                </c:pt>
                <c:pt idx="110">
                  <c:v>8.000000000000043</c:v>
                </c:pt>
                <c:pt idx="111">
                  <c:v>7.80000000000004</c:v>
                </c:pt>
                <c:pt idx="112">
                  <c:v>7.600000000000051</c:v>
                </c:pt>
                <c:pt idx="113">
                  <c:v>7.400000000000048</c:v>
                </c:pt>
                <c:pt idx="114">
                  <c:v>7.2000000000000455</c:v>
                </c:pt>
                <c:pt idx="115">
                  <c:v>7.000000000000057</c:v>
                </c:pt>
                <c:pt idx="116">
                  <c:v>6.800000000000054</c:v>
                </c:pt>
                <c:pt idx="117">
                  <c:v>6.600000000000051</c:v>
                </c:pt>
                <c:pt idx="118">
                  <c:v>6.400000000000048</c:v>
                </c:pt>
                <c:pt idx="119">
                  <c:v>6.2000000000000455</c:v>
                </c:pt>
                <c:pt idx="120">
                  <c:v>6.000000000000057</c:v>
                </c:pt>
                <c:pt idx="121">
                  <c:v>5.800000000000054</c:v>
                </c:pt>
                <c:pt idx="122">
                  <c:v>5.600000000000051</c:v>
                </c:pt>
                <c:pt idx="123">
                  <c:v>5.4000000000000625</c:v>
                </c:pt>
                <c:pt idx="124">
                  <c:v>5.20000000000006</c:v>
                </c:pt>
                <c:pt idx="125">
                  <c:v>5.000000000000057</c:v>
                </c:pt>
                <c:pt idx="126">
                  <c:v>4.800000000000054</c:v>
                </c:pt>
                <c:pt idx="127">
                  <c:v>4.600000000000051</c:v>
                </c:pt>
                <c:pt idx="128">
                  <c:v>4.4000000000000625</c:v>
                </c:pt>
                <c:pt idx="129">
                  <c:v>4.20000000000006</c:v>
                </c:pt>
                <c:pt idx="130">
                  <c:v>4.000000000000057</c:v>
                </c:pt>
                <c:pt idx="131">
                  <c:v>3.800000000000061</c:v>
                </c:pt>
                <c:pt idx="132">
                  <c:v>3.6000000000000654</c:v>
                </c:pt>
                <c:pt idx="133">
                  <c:v>3.4000000000000625</c:v>
                </c:pt>
                <c:pt idx="134">
                  <c:v>3.2000000000000597</c:v>
                </c:pt>
                <c:pt idx="135">
                  <c:v>3.000000000000064</c:v>
                </c:pt>
                <c:pt idx="136">
                  <c:v>2.800000000000068</c:v>
                </c:pt>
                <c:pt idx="137">
                  <c:v>2.6000000000000654</c:v>
                </c:pt>
                <c:pt idx="138">
                  <c:v>2.4000000000000625</c:v>
                </c:pt>
                <c:pt idx="139">
                  <c:v>2.200000000000067</c:v>
                </c:pt>
                <c:pt idx="140">
                  <c:v>2.000000000000071</c:v>
                </c:pt>
                <c:pt idx="141">
                  <c:v>1.8000000000000682</c:v>
                </c:pt>
                <c:pt idx="142">
                  <c:v>1.6000000000000654</c:v>
                </c:pt>
                <c:pt idx="143">
                  <c:v>1.4000000000000696</c:v>
                </c:pt>
                <c:pt idx="144">
                  <c:v>1.200000000000074</c:v>
                </c:pt>
                <c:pt idx="145">
                  <c:v>1.000000000000071</c:v>
                </c:pt>
                <c:pt idx="146">
                  <c:v>0.8000000000000682</c:v>
                </c:pt>
                <c:pt idx="147">
                  <c:v>0.6000000000000725</c:v>
                </c:pt>
                <c:pt idx="148">
                  <c:v>0.40000000000007674</c:v>
                </c:pt>
                <c:pt idx="149">
                  <c:v>0.2000000000000739</c:v>
                </c:pt>
                <c:pt idx="150">
                  <c:v>7.105427357601002E-14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</c:ser>
        <c:axId val="62261851"/>
        <c:axId val="23485748"/>
      </c:areaChart>
      <c:lineChart>
        <c:grouping val="standard"/>
        <c:varyColors val="0"/>
        <c:ser>
          <c:idx val="1"/>
          <c:order val="0"/>
          <c:tx>
            <c:strRef>
              <c:f>'hidden workings'!$B$3</c:f>
              <c:strCache>
                <c:ptCount val="1"/>
                <c:pt idx="0">
                  <c:v>Demand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'hidden workings'!$A$4:$A$192</c:f>
              <c:numCache>
                <c:ptCount val="18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</c:numCache>
            </c:numRef>
          </c:cat>
          <c:val>
            <c:numRef>
              <c:f>'hidden workings'!$B$4:$B$192</c:f>
              <c:numCache>
                <c:ptCount val="189"/>
                <c:pt idx="0">
                  <c:v>90</c:v>
                </c:pt>
                <c:pt idx="1">
                  <c:v>89.8</c:v>
                </c:pt>
                <c:pt idx="2">
                  <c:v>89.6</c:v>
                </c:pt>
                <c:pt idx="3">
                  <c:v>89.4</c:v>
                </c:pt>
                <c:pt idx="4">
                  <c:v>89.2</c:v>
                </c:pt>
                <c:pt idx="5">
                  <c:v>89</c:v>
                </c:pt>
                <c:pt idx="6">
                  <c:v>88.8</c:v>
                </c:pt>
                <c:pt idx="7">
                  <c:v>88.6</c:v>
                </c:pt>
                <c:pt idx="8">
                  <c:v>88.4</c:v>
                </c:pt>
                <c:pt idx="9">
                  <c:v>88.2</c:v>
                </c:pt>
                <c:pt idx="10">
                  <c:v>88</c:v>
                </c:pt>
                <c:pt idx="11">
                  <c:v>87.8</c:v>
                </c:pt>
                <c:pt idx="12">
                  <c:v>87.6</c:v>
                </c:pt>
                <c:pt idx="13">
                  <c:v>87.4</c:v>
                </c:pt>
                <c:pt idx="14">
                  <c:v>87.2</c:v>
                </c:pt>
                <c:pt idx="15">
                  <c:v>87</c:v>
                </c:pt>
                <c:pt idx="16">
                  <c:v>86.8</c:v>
                </c:pt>
                <c:pt idx="17">
                  <c:v>86.6</c:v>
                </c:pt>
                <c:pt idx="18">
                  <c:v>86.4</c:v>
                </c:pt>
                <c:pt idx="19">
                  <c:v>86.2</c:v>
                </c:pt>
                <c:pt idx="20">
                  <c:v>86</c:v>
                </c:pt>
                <c:pt idx="21">
                  <c:v>85.8</c:v>
                </c:pt>
                <c:pt idx="22">
                  <c:v>85.6</c:v>
                </c:pt>
                <c:pt idx="23">
                  <c:v>85.4</c:v>
                </c:pt>
                <c:pt idx="24">
                  <c:v>85.2</c:v>
                </c:pt>
                <c:pt idx="25">
                  <c:v>85</c:v>
                </c:pt>
                <c:pt idx="26">
                  <c:v>84.8</c:v>
                </c:pt>
                <c:pt idx="27">
                  <c:v>84.6</c:v>
                </c:pt>
                <c:pt idx="28">
                  <c:v>84.39999999999999</c:v>
                </c:pt>
                <c:pt idx="29">
                  <c:v>84.2</c:v>
                </c:pt>
                <c:pt idx="30">
                  <c:v>84</c:v>
                </c:pt>
                <c:pt idx="31">
                  <c:v>83.8</c:v>
                </c:pt>
                <c:pt idx="32">
                  <c:v>83.6</c:v>
                </c:pt>
                <c:pt idx="33">
                  <c:v>83.39999999999999</c:v>
                </c:pt>
                <c:pt idx="34">
                  <c:v>83.2</c:v>
                </c:pt>
                <c:pt idx="35">
                  <c:v>83</c:v>
                </c:pt>
                <c:pt idx="36">
                  <c:v>82.8</c:v>
                </c:pt>
                <c:pt idx="37">
                  <c:v>82.6</c:v>
                </c:pt>
                <c:pt idx="38">
                  <c:v>82.39999999999999</c:v>
                </c:pt>
                <c:pt idx="39">
                  <c:v>82.19999999999999</c:v>
                </c:pt>
                <c:pt idx="40">
                  <c:v>82</c:v>
                </c:pt>
                <c:pt idx="41">
                  <c:v>81.8</c:v>
                </c:pt>
                <c:pt idx="42">
                  <c:v>81.6</c:v>
                </c:pt>
                <c:pt idx="43">
                  <c:v>81.4</c:v>
                </c:pt>
                <c:pt idx="44">
                  <c:v>81.2</c:v>
                </c:pt>
                <c:pt idx="45">
                  <c:v>81</c:v>
                </c:pt>
                <c:pt idx="46">
                  <c:v>80.8</c:v>
                </c:pt>
                <c:pt idx="47">
                  <c:v>80.6</c:v>
                </c:pt>
                <c:pt idx="48">
                  <c:v>80.4</c:v>
                </c:pt>
                <c:pt idx="49">
                  <c:v>80.2</c:v>
                </c:pt>
                <c:pt idx="50">
                  <c:v>80</c:v>
                </c:pt>
                <c:pt idx="51">
                  <c:v>79.80000000000001</c:v>
                </c:pt>
                <c:pt idx="52">
                  <c:v>79.60000000000001</c:v>
                </c:pt>
                <c:pt idx="53">
                  <c:v>79.4</c:v>
                </c:pt>
                <c:pt idx="54">
                  <c:v>79.2</c:v>
                </c:pt>
                <c:pt idx="55">
                  <c:v>79</c:v>
                </c:pt>
                <c:pt idx="56">
                  <c:v>78.80000000000001</c:v>
                </c:pt>
                <c:pt idx="57">
                  <c:v>78.60000000000001</c:v>
                </c:pt>
                <c:pt idx="58">
                  <c:v>78.4</c:v>
                </c:pt>
                <c:pt idx="59">
                  <c:v>78.20000000000002</c:v>
                </c:pt>
                <c:pt idx="60">
                  <c:v>78.00000000000001</c:v>
                </c:pt>
                <c:pt idx="61">
                  <c:v>77.80000000000001</c:v>
                </c:pt>
                <c:pt idx="62">
                  <c:v>77.60000000000001</c:v>
                </c:pt>
                <c:pt idx="63">
                  <c:v>77.4</c:v>
                </c:pt>
                <c:pt idx="64">
                  <c:v>77.20000000000002</c:v>
                </c:pt>
                <c:pt idx="65">
                  <c:v>77.00000000000001</c:v>
                </c:pt>
                <c:pt idx="66">
                  <c:v>76.80000000000001</c:v>
                </c:pt>
                <c:pt idx="67">
                  <c:v>76.60000000000002</c:v>
                </c:pt>
                <c:pt idx="68">
                  <c:v>76.40000000000002</c:v>
                </c:pt>
                <c:pt idx="69">
                  <c:v>76.20000000000002</c:v>
                </c:pt>
                <c:pt idx="70">
                  <c:v>76.00000000000001</c:v>
                </c:pt>
                <c:pt idx="71">
                  <c:v>75.80000000000001</c:v>
                </c:pt>
                <c:pt idx="72">
                  <c:v>75.60000000000002</c:v>
                </c:pt>
                <c:pt idx="73">
                  <c:v>75.40000000000002</c:v>
                </c:pt>
                <c:pt idx="74">
                  <c:v>75.20000000000002</c:v>
                </c:pt>
                <c:pt idx="75">
                  <c:v>75.00000000000003</c:v>
                </c:pt>
                <c:pt idx="76">
                  <c:v>74.80000000000003</c:v>
                </c:pt>
                <c:pt idx="77">
                  <c:v>74.60000000000002</c:v>
                </c:pt>
                <c:pt idx="78">
                  <c:v>74.40000000000002</c:v>
                </c:pt>
                <c:pt idx="79">
                  <c:v>74.20000000000002</c:v>
                </c:pt>
                <c:pt idx="80">
                  <c:v>74.00000000000003</c:v>
                </c:pt>
                <c:pt idx="81">
                  <c:v>73.80000000000003</c:v>
                </c:pt>
                <c:pt idx="82">
                  <c:v>73.60000000000002</c:v>
                </c:pt>
                <c:pt idx="83">
                  <c:v>73.40000000000003</c:v>
                </c:pt>
                <c:pt idx="84">
                  <c:v>73.20000000000003</c:v>
                </c:pt>
                <c:pt idx="85">
                  <c:v>73.00000000000003</c:v>
                </c:pt>
                <c:pt idx="86">
                  <c:v>72.80000000000003</c:v>
                </c:pt>
                <c:pt idx="87">
                  <c:v>72.60000000000002</c:v>
                </c:pt>
                <c:pt idx="88">
                  <c:v>72.40000000000003</c:v>
                </c:pt>
                <c:pt idx="89">
                  <c:v>72.20000000000003</c:v>
                </c:pt>
                <c:pt idx="90">
                  <c:v>72.00000000000003</c:v>
                </c:pt>
                <c:pt idx="91">
                  <c:v>71.80000000000004</c:v>
                </c:pt>
                <c:pt idx="92">
                  <c:v>71.60000000000004</c:v>
                </c:pt>
                <c:pt idx="93">
                  <c:v>71.40000000000003</c:v>
                </c:pt>
                <c:pt idx="94">
                  <c:v>71.20000000000003</c:v>
                </c:pt>
                <c:pt idx="95">
                  <c:v>71.00000000000003</c:v>
                </c:pt>
                <c:pt idx="96">
                  <c:v>70.80000000000004</c:v>
                </c:pt>
                <c:pt idx="97">
                  <c:v>70.60000000000004</c:v>
                </c:pt>
                <c:pt idx="98">
                  <c:v>70.40000000000003</c:v>
                </c:pt>
                <c:pt idx="99">
                  <c:v>70.20000000000005</c:v>
                </c:pt>
                <c:pt idx="100">
                  <c:v>70.00000000000004</c:v>
                </c:pt>
                <c:pt idx="101">
                  <c:v>69.80000000000004</c:v>
                </c:pt>
                <c:pt idx="102">
                  <c:v>69.60000000000004</c:v>
                </c:pt>
                <c:pt idx="103">
                  <c:v>69.40000000000003</c:v>
                </c:pt>
                <c:pt idx="104">
                  <c:v>69.20000000000005</c:v>
                </c:pt>
                <c:pt idx="105">
                  <c:v>69.00000000000004</c:v>
                </c:pt>
                <c:pt idx="106">
                  <c:v>68.80000000000004</c:v>
                </c:pt>
                <c:pt idx="107">
                  <c:v>68.60000000000005</c:v>
                </c:pt>
                <c:pt idx="108">
                  <c:v>68.40000000000005</c:v>
                </c:pt>
                <c:pt idx="109">
                  <c:v>68.20000000000005</c:v>
                </c:pt>
                <c:pt idx="110">
                  <c:v>68.00000000000004</c:v>
                </c:pt>
                <c:pt idx="111">
                  <c:v>67.80000000000004</c:v>
                </c:pt>
                <c:pt idx="112">
                  <c:v>67.60000000000005</c:v>
                </c:pt>
                <c:pt idx="113">
                  <c:v>67.40000000000005</c:v>
                </c:pt>
                <c:pt idx="114">
                  <c:v>67.20000000000005</c:v>
                </c:pt>
                <c:pt idx="115">
                  <c:v>67.00000000000006</c:v>
                </c:pt>
                <c:pt idx="116">
                  <c:v>66.80000000000005</c:v>
                </c:pt>
                <c:pt idx="117">
                  <c:v>66.60000000000005</c:v>
                </c:pt>
                <c:pt idx="118">
                  <c:v>66.40000000000005</c:v>
                </c:pt>
                <c:pt idx="119">
                  <c:v>66.20000000000005</c:v>
                </c:pt>
                <c:pt idx="120">
                  <c:v>66.00000000000006</c:v>
                </c:pt>
                <c:pt idx="121">
                  <c:v>65.80000000000005</c:v>
                </c:pt>
                <c:pt idx="122">
                  <c:v>65.60000000000005</c:v>
                </c:pt>
                <c:pt idx="123">
                  <c:v>65.40000000000006</c:v>
                </c:pt>
                <c:pt idx="124">
                  <c:v>65.20000000000006</c:v>
                </c:pt>
                <c:pt idx="125">
                  <c:v>65.00000000000006</c:v>
                </c:pt>
                <c:pt idx="126">
                  <c:v>64.80000000000005</c:v>
                </c:pt>
                <c:pt idx="127">
                  <c:v>64.60000000000005</c:v>
                </c:pt>
                <c:pt idx="128">
                  <c:v>64.40000000000006</c:v>
                </c:pt>
                <c:pt idx="129">
                  <c:v>64.20000000000006</c:v>
                </c:pt>
                <c:pt idx="130">
                  <c:v>64.00000000000006</c:v>
                </c:pt>
                <c:pt idx="131">
                  <c:v>63.80000000000006</c:v>
                </c:pt>
                <c:pt idx="132">
                  <c:v>63.600000000000065</c:v>
                </c:pt>
                <c:pt idx="133">
                  <c:v>63.40000000000006</c:v>
                </c:pt>
                <c:pt idx="134">
                  <c:v>63.20000000000006</c:v>
                </c:pt>
                <c:pt idx="135">
                  <c:v>63.000000000000064</c:v>
                </c:pt>
                <c:pt idx="136">
                  <c:v>62.80000000000007</c:v>
                </c:pt>
                <c:pt idx="137">
                  <c:v>62.600000000000065</c:v>
                </c:pt>
                <c:pt idx="138">
                  <c:v>62.40000000000006</c:v>
                </c:pt>
                <c:pt idx="139">
                  <c:v>62.20000000000007</c:v>
                </c:pt>
                <c:pt idx="140">
                  <c:v>62.00000000000007</c:v>
                </c:pt>
                <c:pt idx="141">
                  <c:v>61.80000000000007</c:v>
                </c:pt>
                <c:pt idx="142">
                  <c:v>61.600000000000065</c:v>
                </c:pt>
                <c:pt idx="143">
                  <c:v>61.40000000000007</c:v>
                </c:pt>
                <c:pt idx="144">
                  <c:v>61.200000000000074</c:v>
                </c:pt>
                <c:pt idx="145">
                  <c:v>61.00000000000007</c:v>
                </c:pt>
                <c:pt idx="146">
                  <c:v>60.80000000000007</c:v>
                </c:pt>
                <c:pt idx="147">
                  <c:v>60.60000000000007</c:v>
                </c:pt>
                <c:pt idx="148">
                  <c:v>60.40000000000008</c:v>
                </c:pt>
                <c:pt idx="149">
                  <c:v>60.200000000000074</c:v>
                </c:pt>
                <c:pt idx="150">
                  <c:v>60.00000000000007</c:v>
                </c:pt>
                <c:pt idx="151">
                  <c:v>59.800000000000075</c:v>
                </c:pt>
                <c:pt idx="152">
                  <c:v>59.60000000000008</c:v>
                </c:pt>
                <c:pt idx="153">
                  <c:v>59.40000000000008</c:v>
                </c:pt>
                <c:pt idx="154">
                  <c:v>59.200000000000074</c:v>
                </c:pt>
                <c:pt idx="155">
                  <c:v>59.00000000000008</c:v>
                </c:pt>
                <c:pt idx="156">
                  <c:v>58.80000000000008</c:v>
                </c:pt>
                <c:pt idx="157">
                  <c:v>58.60000000000008</c:v>
                </c:pt>
                <c:pt idx="158">
                  <c:v>58.40000000000008</c:v>
                </c:pt>
                <c:pt idx="159">
                  <c:v>58.20000000000008</c:v>
                </c:pt>
                <c:pt idx="160">
                  <c:v>58.000000000000085</c:v>
                </c:pt>
                <c:pt idx="161">
                  <c:v>57.80000000000008</c:v>
                </c:pt>
                <c:pt idx="162">
                  <c:v>57.60000000000008</c:v>
                </c:pt>
                <c:pt idx="163">
                  <c:v>57.40000000000008</c:v>
                </c:pt>
                <c:pt idx="164">
                  <c:v>57.200000000000074</c:v>
                </c:pt>
                <c:pt idx="165">
                  <c:v>57.00000000000007</c:v>
                </c:pt>
                <c:pt idx="166">
                  <c:v>56.80000000000007</c:v>
                </c:pt>
                <c:pt idx="167">
                  <c:v>56.600000000000065</c:v>
                </c:pt>
                <c:pt idx="168">
                  <c:v>56.40000000000006</c:v>
                </c:pt>
                <c:pt idx="169">
                  <c:v>56.20000000000006</c:v>
                </c:pt>
                <c:pt idx="170">
                  <c:v>56.00000000000006</c:v>
                </c:pt>
                <c:pt idx="171">
                  <c:v>55.800000000000054</c:v>
                </c:pt>
                <c:pt idx="172">
                  <c:v>55.60000000000005</c:v>
                </c:pt>
                <c:pt idx="173">
                  <c:v>55.40000000000005</c:v>
                </c:pt>
                <c:pt idx="174">
                  <c:v>55.200000000000045</c:v>
                </c:pt>
                <c:pt idx="175">
                  <c:v>55.00000000000004</c:v>
                </c:pt>
                <c:pt idx="176">
                  <c:v>54.80000000000004</c:v>
                </c:pt>
                <c:pt idx="177">
                  <c:v>54.60000000000004</c:v>
                </c:pt>
                <c:pt idx="178">
                  <c:v>54.400000000000034</c:v>
                </c:pt>
                <c:pt idx="179">
                  <c:v>54.20000000000003</c:v>
                </c:pt>
                <c:pt idx="180">
                  <c:v>54.00000000000003</c:v>
                </c:pt>
                <c:pt idx="181">
                  <c:v>53.800000000000026</c:v>
                </c:pt>
                <c:pt idx="182">
                  <c:v>53.60000000000002</c:v>
                </c:pt>
                <c:pt idx="183">
                  <c:v>53.40000000000002</c:v>
                </c:pt>
                <c:pt idx="184">
                  <c:v>53.20000000000002</c:v>
                </c:pt>
                <c:pt idx="185">
                  <c:v>53.000000000000014</c:v>
                </c:pt>
                <c:pt idx="186">
                  <c:v>52.80000000000001</c:v>
                </c:pt>
                <c:pt idx="187">
                  <c:v>52.60000000000001</c:v>
                </c:pt>
                <c:pt idx="188">
                  <c:v>52.400000000000006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'hidden workings'!$C$3</c:f>
              <c:strCache>
                <c:ptCount val="1"/>
                <c:pt idx="0">
                  <c:v>Pre-tax supply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'hidden workings'!$A$4:$A$192</c:f>
              <c:numCache>
                <c:ptCount val="18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</c:numCache>
            </c:numRef>
          </c:cat>
          <c:val>
            <c:numRef>
              <c:f>'hidden workings'!$C$4:$C$192</c:f>
              <c:numCache>
                <c:ptCount val="189"/>
                <c:pt idx="0">
                  <c:v>10</c:v>
                </c:pt>
                <c:pt idx="1">
                  <c:v>10.3</c:v>
                </c:pt>
                <c:pt idx="2">
                  <c:v>10.6</c:v>
                </c:pt>
                <c:pt idx="3">
                  <c:v>10.9</c:v>
                </c:pt>
                <c:pt idx="4">
                  <c:v>11.2</c:v>
                </c:pt>
                <c:pt idx="5">
                  <c:v>11.5</c:v>
                </c:pt>
                <c:pt idx="6">
                  <c:v>11.8</c:v>
                </c:pt>
                <c:pt idx="7">
                  <c:v>12.1</c:v>
                </c:pt>
                <c:pt idx="8">
                  <c:v>12.4</c:v>
                </c:pt>
                <c:pt idx="9">
                  <c:v>12.7</c:v>
                </c:pt>
                <c:pt idx="10">
                  <c:v>13</c:v>
                </c:pt>
                <c:pt idx="11">
                  <c:v>13.3</c:v>
                </c:pt>
                <c:pt idx="12">
                  <c:v>13.6</c:v>
                </c:pt>
                <c:pt idx="13">
                  <c:v>13.9</c:v>
                </c:pt>
                <c:pt idx="14">
                  <c:v>14.2</c:v>
                </c:pt>
                <c:pt idx="15">
                  <c:v>14.5</c:v>
                </c:pt>
                <c:pt idx="16">
                  <c:v>14.8</c:v>
                </c:pt>
                <c:pt idx="17">
                  <c:v>15.100000000000001</c:v>
                </c:pt>
                <c:pt idx="18">
                  <c:v>15.400000000000002</c:v>
                </c:pt>
                <c:pt idx="19">
                  <c:v>15.700000000000003</c:v>
                </c:pt>
                <c:pt idx="20">
                  <c:v>16</c:v>
                </c:pt>
                <c:pt idx="21">
                  <c:v>16.3</c:v>
                </c:pt>
                <c:pt idx="22">
                  <c:v>16.6</c:v>
                </c:pt>
                <c:pt idx="23">
                  <c:v>16.900000000000002</c:v>
                </c:pt>
                <c:pt idx="24">
                  <c:v>17.200000000000003</c:v>
                </c:pt>
                <c:pt idx="25">
                  <c:v>17.500000000000004</c:v>
                </c:pt>
                <c:pt idx="26">
                  <c:v>17.800000000000004</c:v>
                </c:pt>
                <c:pt idx="27">
                  <c:v>18.1</c:v>
                </c:pt>
                <c:pt idx="28">
                  <c:v>18.400000000000006</c:v>
                </c:pt>
                <c:pt idx="29">
                  <c:v>18.700000000000003</c:v>
                </c:pt>
                <c:pt idx="30">
                  <c:v>19.000000000000004</c:v>
                </c:pt>
                <c:pt idx="31">
                  <c:v>19.300000000000004</c:v>
                </c:pt>
                <c:pt idx="32">
                  <c:v>19.600000000000005</c:v>
                </c:pt>
                <c:pt idx="33">
                  <c:v>19.900000000000006</c:v>
                </c:pt>
                <c:pt idx="34">
                  <c:v>20.200000000000003</c:v>
                </c:pt>
                <c:pt idx="35">
                  <c:v>20.500000000000007</c:v>
                </c:pt>
                <c:pt idx="36">
                  <c:v>20.800000000000004</c:v>
                </c:pt>
                <c:pt idx="37">
                  <c:v>21.100000000000005</c:v>
                </c:pt>
                <c:pt idx="38">
                  <c:v>21.400000000000006</c:v>
                </c:pt>
                <c:pt idx="39">
                  <c:v>21.700000000000006</c:v>
                </c:pt>
                <c:pt idx="40">
                  <c:v>22.000000000000007</c:v>
                </c:pt>
                <c:pt idx="41">
                  <c:v>22.300000000000004</c:v>
                </c:pt>
                <c:pt idx="42">
                  <c:v>22.6</c:v>
                </c:pt>
                <c:pt idx="43">
                  <c:v>22.900000000000002</c:v>
                </c:pt>
                <c:pt idx="44">
                  <c:v>23.200000000000003</c:v>
                </c:pt>
                <c:pt idx="45">
                  <c:v>23.5</c:v>
                </c:pt>
                <c:pt idx="46">
                  <c:v>23.799999999999997</c:v>
                </c:pt>
                <c:pt idx="47">
                  <c:v>24.099999999999998</c:v>
                </c:pt>
                <c:pt idx="48">
                  <c:v>24.4</c:v>
                </c:pt>
                <c:pt idx="49">
                  <c:v>24.699999999999996</c:v>
                </c:pt>
                <c:pt idx="50">
                  <c:v>24.999999999999993</c:v>
                </c:pt>
                <c:pt idx="51">
                  <c:v>25.299999999999994</c:v>
                </c:pt>
                <c:pt idx="52">
                  <c:v>25.599999999999994</c:v>
                </c:pt>
                <c:pt idx="53">
                  <c:v>25.89999999999999</c:v>
                </c:pt>
                <c:pt idx="54">
                  <c:v>26.19999999999999</c:v>
                </c:pt>
                <c:pt idx="55">
                  <c:v>26.49999999999999</c:v>
                </c:pt>
                <c:pt idx="56">
                  <c:v>26.79999999999999</c:v>
                </c:pt>
                <c:pt idx="57">
                  <c:v>27.099999999999987</c:v>
                </c:pt>
                <c:pt idx="58">
                  <c:v>27.399999999999984</c:v>
                </c:pt>
                <c:pt idx="59">
                  <c:v>27.699999999999985</c:v>
                </c:pt>
                <c:pt idx="60">
                  <c:v>27.999999999999986</c:v>
                </c:pt>
                <c:pt idx="61">
                  <c:v>28.299999999999983</c:v>
                </c:pt>
                <c:pt idx="62">
                  <c:v>28.59999999999998</c:v>
                </c:pt>
                <c:pt idx="63">
                  <c:v>28.89999999999998</c:v>
                </c:pt>
                <c:pt idx="64">
                  <c:v>29.19999999999998</c:v>
                </c:pt>
                <c:pt idx="65">
                  <c:v>29.49999999999998</c:v>
                </c:pt>
                <c:pt idx="66">
                  <c:v>29.799999999999976</c:v>
                </c:pt>
                <c:pt idx="67">
                  <c:v>30.099999999999977</c:v>
                </c:pt>
                <c:pt idx="68">
                  <c:v>30.399999999999977</c:v>
                </c:pt>
                <c:pt idx="69">
                  <c:v>30.699999999999974</c:v>
                </c:pt>
                <c:pt idx="70">
                  <c:v>30.99999999999997</c:v>
                </c:pt>
                <c:pt idx="71">
                  <c:v>31.299999999999972</c:v>
                </c:pt>
                <c:pt idx="72">
                  <c:v>31.599999999999973</c:v>
                </c:pt>
                <c:pt idx="73">
                  <c:v>31.89999999999997</c:v>
                </c:pt>
                <c:pt idx="74">
                  <c:v>32.19999999999997</c:v>
                </c:pt>
                <c:pt idx="75">
                  <c:v>32.49999999999997</c:v>
                </c:pt>
                <c:pt idx="76">
                  <c:v>32.79999999999997</c:v>
                </c:pt>
                <c:pt idx="77">
                  <c:v>33.099999999999966</c:v>
                </c:pt>
                <c:pt idx="78">
                  <c:v>33.39999999999996</c:v>
                </c:pt>
                <c:pt idx="79">
                  <c:v>33.69999999999996</c:v>
                </c:pt>
                <c:pt idx="80">
                  <c:v>33.999999999999964</c:v>
                </c:pt>
                <c:pt idx="81">
                  <c:v>34.29999999999996</c:v>
                </c:pt>
                <c:pt idx="82">
                  <c:v>34.59999999999996</c:v>
                </c:pt>
                <c:pt idx="83">
                  <c:v>34.89999999999996</c:v>
                </c:pt>
                <c:pt idx="84">
                  <c:v>35.19999999999996</c:v>
                </c:pt>
                <c:pt idx="85">
                  <c:v>35.49999999999996</c:v>
                </c:pt>
                <c:pt idx="86">
                  <c:v>35.799999999999955</c:v>
                </c:pt>
                <c:pt idx="87">
                  <c:v>36.09999999999995</c:v>
                </c:pt>
                <c:pt idx="88">
                  <c:v>36.399999999999956</c:v>
                </c:pt>
                <c:pt idx="89">
                  <c:v>36.69999999999995</c:v>
                </c:pt>
                <c:pt idx="90">
                  <c:v>36.99999999999995</c:v>
                </c:pt>
                <c:pt idx="91">
                  <c:v>37.299999999999955</c:v>
                </c:pt>
                <c:pt idx="92">
                  <c:v>37.59999999999995</c:v>
                </c:pt>
                <c:pt idx="93">
                  <c:v>37.89999999999995</c:v>
                </c:pt>
                <c:pt idx="94">
                  <c:v>38.199999999999946</c:v>
                </c:pt>
                <c:pt idx="95">
                  <c:v>38.49999999999994</c:v>
                </c:pt>
                <c:pt idx="96">
                  <c:v>38.79999999999995</c:v>
                </c:pt>
                <c:pt idx="97">
                  <c:v>39.099999999999945</c:v>
                </c:pt>
                <c:pt idx="98">
                  <c:v>39.39999999999994</c:v>
                </c:pt>
                <c:pt idx="99">
                  <c:v>39.699999999999946</c:v>
                </c:pt>
                <c:pt idx="100">
                  <c:v>39.99999999999994</c:v>
                </c:pt>
                <c:pt idx="101">
                  <c:v>40.29999999999994</c:v>
                </c:pt>
                <c:pt idx="102">
                  <c:v>40.59999999999994</c:v>
                </c:pt>
                <c:pt idx="103">
                  <c:v>40.899999999999935</c:v>
                </c:pt>
                <c:pt idx="104">
                  <c:v>41.19999999999994</c:v>
                </c:pt>
                <c:pt idx="105">
                  <c:v>41.499999999999936</c:v>
                </c:pt>
                <c:pt idx="106">
                  <c:v>41.79999999999993</c:v>
                </c:pt>
                <c:pt idx="107">
                  <c:v>42.09999999999994</c:v>
                </c:pt>
                <c:pt idx="108">
                  <c:v>42.399999999999935</c:v>
                </c:pt>
                <c:pt idx="109">
                  <c:v>42.69999999999993</c:v>
                </c:pt>
                <c:pt idx="110">
                  <c:v>42.99999999999993</c:v>
                </c:pt>
                <c:pt idx="111">
                  <c:v>43.299999999999926</c:v>
                </c:pt>
                <c:pt idx="112">
                  <c:v>43.59999999999993</c:v>
                </c:pt>
                <c:pt idx="113">
                  <c:v>43.89999999999993</c:v>
                </c:pt>
                <c:pt idx="114">
                  <c:v>44.199999999999925</c:v>
                </c:pt>
                <c:pt idx="115">
                  <c:v>44.49999999999993</c:v>
                </c:pt>
                <c:pt idx="116">
                  <c:v>44.799999999999926</c:v>
                </c:pt>
                <c:pt idx="117">
                  <c:v>45.09999999999992</c:v>
                </c:pt>
                <c:pt idx="118">
                  <c:v>45.39999999999992</c:v>
                </c:pt>
                <c:pt idx="119">
                  <c:v>45.69999999999992</c:v>
                </c:pt>
                <c:pt idx="120">
                  <c:v>45.99999999999992</c:v>
                </c:pt>
                <c:pt idx="121">
                  <c:v>46.29999999999992</c:v>
                </c:pt>
                <c:pt idx="122">
                  <c:v>46.599999999999916</c:v>
                </c:pt>
                <c:pt idx="123">
                  <c:v>46.89999999999992</c:v>
                </c:pt>
                <c:pt idx="124">
                  <c:v>47.19999999999992</c:v>
                </c:pt>
                <c:pt idx="125">
                  <c:v>47.499999999999915</c:v>
                </c:pt>
                <c:pt idx="126">
                  <c:v>47.79999999999991</c:v>
                </c:pt>
                <c:pt idx="127">
                  <c:v>48.09999999999991</c:v>
                </c:pt>
                <c:pt idx="128">
                  <c:v>48.39999999999991</c:v>
                </c:pt>
                <c:pt idx="129">
                  <c:v>48.69999999999991</c:v>
                </c:pt>
                <c:pt idx="130">
                  <c:v>48.99999999999991</c:v>
                </c:pt>
                <c:pt idx="131">
                  <c:v>49.29999999999991</c:v>
                </c:pt>
                <c:pt idx="132">
                  <c:v>49.59999999999991</c:v>
                </c:pt>
                <c:pt idx="133">
                  <c:v>49.899999999999906</c:v>
                </c:pt>
                <c:pt idx="134">
                  <c:v>50.1999999999999</c:v>
                </c:pt>
                <c:pt idx="135">
                  <c:v>50.4999999999999</c:v>
                </c:pt>
                <c:pt idx="136">
                  <c:v>50.799999999999905</c:v>
                </c:pt>
                <c:pt idx="137">
                  <c:v>51.0999999999999</c:v>
                </c:pt>
                <c:pt idx="138">
                  <c:v>51.3999999999999</c:v>
                </c:pt>
                <c:pt idx="139">
                  <c:v>51.6999999999999</c:v>
                </c:pt>
                <c:pt idx="140">
                  <c:v>51.9999999999999</c:v>
                </c:pt>
                <c:pt idx="141">
                  <c:v>52.2999999999999</c:v>
                </c:pt>
                <c:pt idx="142">
                  <c:v>52.599999999999895</c:v>
                </c:pt>
                <c:pt idx="143">
                  <c:v>52.89999999999989</c:v>
                </c:pt>
                <c:pt idx="144">
                  <c:v>53.199999999999896</c:v>
                </c:pt>
                <c:pt idx="145">
                  <c:v>53.49999999999989</c:v>
                </c:pt>
                <c:pt idx="146">
                  <c:v>53.79999999999989</c:v>
                </c:pt>
                <c:pt idx="147">
                  <c:v>54.099999999999895</c:v>
                </c:pt>
                <c:pt idx="148">
                  <c:v>54.39999999999989</c:v>
                </c:pt>
                <c:pt idx="149">
                  <c:v>54.69999999999989</c:v>
                </c:pt>
                <c:pt idx="150">
                  <c:v>54.999999999999886</c:v>
                </c:pt>
                <c:pt idx="151">
                  <c:v>55.29999999999988</c:v>
                </c:pt>
                <c:pt idx="152">
                  <c:v>55.59999999999989</c:v>
                </c:pt>
                <c:pt idx="153">
                  <c:v>55.899999999999885</c:v>
                </c:pt>
                <c:pt idx="154">
                  <c:v>56.19999999999988</c:v>
                </c:pt>
                <c:pt idx="155">
                  <c:v>56.499999999999886</c:v>
                </c:pt>
                <c:pt idx="156">
                  <c:v>56.79999999999988</c:v>
                </c:pt>
                <c:pt idx="157">
                  <c:v>57.09999999999988</c:v>
                </c:pt>
                <c:pt idx="158">
                  <c:v>57.39999999999988</c:v>
                </c:pt>
                <c:pt idx="159">
                  <c:v>57.699999999999875</c:v>
                </c:pt>
                <c:pt idx="160">
                  <c:v>57.99999999999988</c:v>
                </c:pt>
                <c:pt idx="161">
                  <c:v>58.299999999999876</c:v>
                </c:pt>
                <c:pt idx="162">
                  <c:v>58.59999999999988</c:v>
                </c:pt>
                <c:pt idx="163">
                  <c:v>58.899999999999885</c:v>
                </c:pt>
                <c:pt idx="164">
                  <c:v>59.19999999999989</c:v>
                </c:pt>
                <c:pt idx="165">
                  <c:v>59.49999999999989</c:v>
                </c:pt>
                <c:pt idx="166">
                  <c:v>59.7999999999999</c:v>
                </c:pt>
                <c:pt idx="167">
                  <c:v>60.0999999999999</c:v>
                </c:pt>
                <c:pt idx="168">
                  <c:v>60.399999999999906</c:v>
                </c:pt>
                <c:pt idx="169">
                  <c:v>60.69999999999991</c:v>
                </c:pt>
                <c:pt idx="170">
                  <c:v>60.999999999999915</c:v>
                </c:pt>
                <c:pt idx="171">
                  <c:v>61.29999999999992</c:v>
                </c:pt>
                <c:pt idx="172">
                  <c:v>61.59999999999992</c:v>
                </c:pt>
                <c:pt idx="173">
                  <c:v>61.89999999999993</c:v>
                </c:pt>
                <c:pt idx="174">
                  <c:v>62.19999999999993</c:v>
                </c:pt>
                <c:pt idx="175">
                  <c:v>62.499999999999936</c:v>
                </c:pt>
                <c:pt idx="176">
                  <c:v>62.79999999999994</c:v>
                </c:pt>
                <c:pt idx="177">
                  <c:v>63.099999999999945</c:v>
                </c:pt>
                <c:pt idx="178">
                  <c:v>63.39999999999995</c:v>
                </c:pt>
                <c:pt idx="179">
                  <c:v>63.69999999999995</c:v>
                </c:pt>
                <c:pt idx="180">
                  <c:v>63.99999999999996</c:v>
                </c:pt>
                <c:pt idx="181">
                  <c:v>64.29999999999995</c:v>
                </c:pt>
                <c:pt idx="182">
                  <c:v>64.59999999999997</c:v>
                </c:pt>
                <c:pt idx="183">
                  <c:v>64.89999999999998</c:v>
                </c:pt>
                <c:pt idx="184">
                  <c:v>65.19999999999997</c:v>
                </c:pt>
                <c:pt idx="185">
                  <c:v>65.49999999999997</c:v>
                </c:pt>
                <c:pt idx="186">
                  <c:v>65.79999999999998</c:v>
                </c:pt>
                <c:pt idx="187">
                  <c:v>66.1</c:v>
                </c:pt>
                <c:pt idx="188">
                  <c:v>66.39999999999999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'hidden workings'!$D$3</c:f>
              <c:strCache>
                <c:ptCount val="1"/>
                <c:pt idx="0">
                  <c:v>Supply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'hidden workings'!$A$4:$A$192</c:f>
              <c:numCache>
                <c:ptCount val="18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0.6000000000000001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1.5999999999999999</c:v>
                </c:pt>
                <c:pt idx="9">
                  <c:v>1.7999999999999998</c:v>
                </c:pt>
                <c:pt idx="10">
                  <c:v>1.9999999999999998</c:v>
                </c:pt>
                <c:pt idx="11">
                  <c:v>2.1999999999999997</c:v>
                </c:pt>
                <c:pt idx="12">
                  <c:v>2.4</c:v>
                </c:pt>
                <c:pt idx="13">
                  <c:v>2.6</c:v>
                </c:pt>
                <c:pt idx="14">
                  <c:v>2.8000000000000003</c:v>
                </c:pt>
                <c:pt idx="15">
                  <c:v>3.0000000000000004</c:v>
                </c:pt>
                <c:pt idx="16">
                  <c:v>3.2000000000000006</c:v>
                </c:pt>
                <c:pt idx="17">
                  <c:v>3.400000000000001</c:v>
                </c:pt>
                <c:pt idx="18">
                  <c:v>3.600000000000001</c:v>
                </c:pt>
                <c:pt idx="19">
                  <c:v>3.800000000000001</c:v>
                </c:pt>
                <c:pt idx="20">
                  <c:v>4.000000000000001</c:v>
                </c:pt>
                <c:pt idx="21">
                  <c:v>4.200000000000001</c:v>
                </c:pt>
                <c:pt idx="22">
                  <c:v>4.400000000000001</c:v>
                </c:pt>
                <c:pt idx="23">
                  <c:v>4.600000000000001</c:v>
                </c:pt>
                <c:pt idx="24">
                  <c:v>4.800000000000002</c:v>
                </c:pt>
                <c:pt idx="25">
                  <c:v>5.000000000000002</c:v>
                </c:pt>
                <c:pt idx="26">
                  <c:v>5.200000000000002</c:v>
                </c:pt>
                <c:pt idx="27">
                  <c:v>5.400000000000002</c:v>
                </c:pt>
                <c:pt idx="28">
                  <c:v>5.600000000000002</c:v>
                </c:pt>
                <c:pt idx="29">
                  <c:v>5.8000000000000025</c:v>
                </c:pt>
                <c:pt idx="30">
                  <c:v>6.000000000000003</c:v>
                </c:pt>
                <c:pt idx="31">
                  <c:v>6.200000000000003</c:v>
                </c:pt>
                <c:pt idx="32">
                  <c:v>6.400000000000003</c:v>
                </c:pt>
                <c:pt idx="33">
                  <c:v>6.600000000000003</c:v>
                </c:pt>
                <c:pt idx="34">
                  <c:v>6.800000000000003</c:v>
                </c:pt>
                <c:pt idx="35">
                  <c:v>7.0000000000000036</c:v>
                </c:pt>
                <c:pt idx="36">
                  <c:v>7.200000000000004</c:v>
                </c:pt>
                <c:pt idx="37">
                  <c:v>7.400000000000004</c:v>
                </c:pt>
                <c:pt idx="38">
                  <c:v>7.600000000000004</c:v>
                </c:pt>
                <c:pt idx="39">
                  <c:v>7.800000000000004</c:v>
                </c:pt>
                <c:pt idx="40">
                  <c:v>8.000000000000004</c:v>
                </c:pt>
                <c:pt idx="41">
                  <c:v>8.200000000000003</c:v>
                </c:pt>
                <c:pt idx="42">
                  <c:v>8.400000000000002</c:v>
                </c:pt>
                <c:pt idx="43">
                  <c:v>8.600000000000001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9.399999999999999</c:v>
                </c:pt>
                <c:pt idx="48">
                  <c:v>9.599999999999998</c:v>
                </c:pt>
                <c:pt idx="49">
                  <c:v>9.799999999999997</c:v>
                </c:pt>
                <c:pt idx="50">
                  <c:v>9.999999999999996</c:v>
                </c:pt>
                <c:pt idx="51">
                  <c:v>10.199999999999996</c:v>
                </c:pt>
                <c:pt idx="52">
                  <c:v>10.399999999999995</c:v>
                </c:pt>
                <c:pt idx="53">
                  <c:v>10.599999999999994</c:v>
                </c:pt>
                <c:pt idx="54">
                  <c:v>10.799999999999994</c:v>
                </c:pt>
                <c:pt idx="55">
                  <c:v>10.999999999999993</c:v>
                </c:pt>
                <c:pt idx="56">
                  <c:v>11.199999999999992</c:v>
                </c:pt>
                <c:pt idx="57">
                  <c:v>11.399999999999991</c:v>
                </c:pt>
                <c:pt idx="58">
                  <c:v>11.59999999999999</c:v>
                </c:pt>
                <c:pt idx="59">
                  <c:v>11.79999999999999</c:v>
                </c:pt>
                <c:pt idx="60">
                  <c:v>11.99999999999999</c:v>
                </c:pt>
                <c:pt idx="61">
                  <c:v>12.199999999999989</c:v>
                </c:pt>
                <c:pt idx="62">
                  <c:v>12.399999999999988</c:v>
                </c:pt>
                <c:pt idx="63">
                  <c:v>12.599999999999987</c:v>
                </c:pt>
                <c:pt idx="64">
                  <c:v>12.799999999999986</c:v>
                </c:pt>
                <c:pt idx="65">
                  <c:v>12.999999999999986</c:v>
                </c:pt>
                <c:pt idx="66">
                  <c:v>13.199999999999985</c:v>
                </c:pt>
                <c:pt idx="67">
                  <c:v>13.399999999999984</c:v>
                </c:pt>
                <c:pt idx="68">
                  <c:v>13.599999999999984</c:v>
                </c:pt>
                <c:pt idx="69">
                  <c:v>13.799999999999983</c:v>
                </c:pt>
                <c:pt idx="70">
                  <c:v>13.999999999999982</c:v>
                </c:pt>
                <c:pt idx="71">
                  <c:v>14.199999999999982</c:v>
                </c:pt>
                <c:pt idx="72">
                  <c:v>14.39999999999998</c:v>
                </c:pt>
                <c:pt idx="73">
                  <c:v>14.59999999999998</c:v>
                </c:pt>
                <c:pt idx="74">
                  <c:v>14.79999999999998</c:v>
                </c:pt>
                <c:pt idx="75">
                  <c:v>14.999999999999979</c:v>
                </c:pt>
                <c:pt idx="76">
                  <c:v>15.199999999999978</c:v>
                </c:pt>
                <c:pt idx="77">
                  <c:v>15.399999999999977</c:v>
                </c:pt>
                <c:pt idx="78">
                  <c:v>15.599999999999977</c:v>
                </c:pt>
                <c:pt idx="79">
                  <c:v>15.799999999999976</c:v>
                </c:pt>
                <c:pt idx="80">
                  <c:v>15.999999999999975</c:v>
                </c:pt>
                <c:pt idx="81">
                  <c:v>16.199999999999974</c:v>
                </c:pt>
                <c:pt idx="82">
                  <c:v>16.399999999999974</c:v>
                </c:pt>
                <c:pt idx="83">
                  <c:v>16.599999999999973</c:v>
                </c:pt>
                <c:pt idx="84">
                  <c:v>16.799999999999972</c:v>
                </c:pt>
                <c:pt idx="85">
                  <c:v>16.99999999999997</c:v>
                </c:pt>
                <c:pt idx="86">
                  <c:v>17.19999999999997</c:v>
                </c:pt>
                <c:pt idx="87">
                  <c:v>17.39999999999997</c:v>
                </c:pt>
                <c:pt idx="88">
                  <c:v>17.59999999999997</c:v>
                </c:pt>
                <c:pt idx="89">
                  <c:v>17.79999999999997</c:v>
                </c:pt>
                <c:pt idx="90">
                  <c:v>17.999999999999968</c:v>
                </c:pt>
                <c:pt idx="91">
                  <c:v>18.199999999999967</c:v>
                </c:pt>
                <c:pt idx="92">
                  <c:v>18.399999999999967</c:v>
                </c:pt>
                <c:pt idx="93">
                  <c:v>18.599999999999966</c:v>
                </c:pt>
                <c:pt idx="94">
                  <c:v>18.799999999999965</c:v>
                </c:pt>
                <c:pt idx="95">
                  <c:v>18.999999999999964</c:v>
                </c:pt>
                <c:pt idx="96">
                  <c:v>19.199999999999964</c:v>
                </c:pt>
                <c:pt idx="97">
                  <c:v>19.399999999999963</c:v>
                </c:pt>
                <c:pt idx="98">
                  <c:v>19.599999999999962</c:v>
                </c:pt>
                <c:pt idx="99">
                  <c:v>19.79999999999996</c:v>
                </c:pt>
                <c:pt idx="100">
                  <c:v>19.99999999999996</c:v>
                </c:pt>
                <c:pt idx="101">
                  <c:v>20.19999999999996</c:v>
                </c:pt>
                <c:pt idx="102">
                  <c:v>20.39999999999996</c:v>
                </c:pt>
                <c:pt idx="103">
                  <c:v>20.59999999999996</c:v>
                </c:pt>
                <c:pt idx="104">
                  <c:v>20.799999999999958</c:v>
                </c:pt>
                <c:pt idx="105">
                  <c:v>20.999999999999957</c:v>
                </c:pt>
                <c:pt idx="106">
                  <c:v>21.199999999999957</c:v>
                </c:pt>
                <c:pt idx="107">
                  <c:v>21.399999999999956</c:v>
                </c:pt>
                <c:pt idx="108">
                  <c:v>21.599999999999955</c:v>
                </c:pt>
                <c:pt idx="109">
                  <c:v>21.799999999999955</c:v>
                </c:pt>
                <c:pt idx="110">
                  <c:v>21.999999999999954</c:v>
                </c:pt>
                <c:pt idx="111">
                  <c:v>22.199999999999953</c:v>
                </c:pt>
                <c:pt idx="112">
                  <c:v>22.399999999999952</c:v>
                </c:pt>
                <c:pt idx="113">
                  <c:v>22.59999999999995</c:v>
                </c:pt>
                <c:pt idx="114">
                  <c:v>22.79999999999995</c:v>
                </c:pt>
                <c:pt idx="115">
                  <c:v>22.99999999999995</c:v>
                </c:pt>
                <c:pt idx="116">
                  <c:v>23.19999999999995</c:v>
                </c:pt>
                <c:pt idx="117">
                  <c:v>23.39999999999995</c:v>
                </c:pt>
                <c:pt idx="118">
                  <c:v>23.599999999999948</c:v>
                </c:pt>
                <c:pt idx="119">
                  <c:v>23.799999999999947</c:v>
                </c:pt>
                <c:pt idx="120">
                  <c:v>23.999999999999947</c:v>
                </c:pt>
                <c:pt idx="121">
                  <c:v>24.199999999999946</c:v>
                </c:pt>
                <c:pt idx="122">
                  <c:v>24.399999999999945</c:v>
                </c:pt>
                <c:pt idx="123">
                  <c:v>24.599999999999945</c:v>
                </c:pt>
                <c:pt idx="124">
                  <c:v>24.799999999999944</c:v>
                </c:pt>
                <c:pt idx="125">
                  <c:v>24.999999999999943</c:v>
                </c:pt>
                <c:pt idx="126">
                  <c:v>25.199999999999942</c:v>
                </c:pt>
                <c:pt idx="127">
                  <c:v>25.39999999999994</c:v>
                </c:pt>
                <c:pt idx="128">
                  <c:v>25.59999999999994</c:v>
                </c:pt>
                <c:pt idx="129">
                  <c:v>25.79999999999994</c:v>
                </c:pt>
                <c:pt idx="130">
                  <c:v>25.99999999999994</c:v>
                </c:pt>
                <c:pt idx="131">
                  <c:v>26.19999999999994</c:v>
                </c:pt>
                <c:pt idx="132">
                  <c:v>26.399999999999938</c:v>
                </c:pt>
                <c:pt idx="133">
                  <c:v>26.599999999999937</c:v>
                </c:pt>
                <c:pt idx="134">
                  <c:v>26.799999999999937</c:v>
                </c:pt>
                <c:pt idx="135">
                  <c:v>26.999999999999936</c:v>
                </c:pt>
                <c:pt idx="136">
                  <c:v>27.199999999999935</c:v>
                </c:pt>
                <c:pt idx="137">
                  <c:v>27.399999999999935</c:v>
                </c:pt>
                <c:pt idx="138">
                  <c:v>27.599999999999934</c:v>
                </c:pt>
                <c:pt idx="139">
                  <c:v>27.799999999999933</c:v>
                </c:pt>
                <c:pt idx="140">
                  <c:v>27.999999999999932</c:v>
                </c:pt>
                <c:pt idx="141">
                  <c:v>28.199999999999932</c:v>
                </c:pt>
                <c:pt idx="142">
                  <c:v>28.39999999999993</c:v>
                </c:pt>
                <c:pt idx="143">
                  <c:v>28.59999999999993</c:v>
                </c:pt>
                <c:pt idx="144">
                  <c:v>28.79999999999993</c:v>
                </c:pt>
                <c:pt idx="145">
                  <c:v>28.99999999999993</c:v>
                </c:pt>
                <c:pt idx="146">
                  <c:v>29.19999999999993</c:v>
                </c:pt>
                <c:pt idx="147">
                  <c:v>29.399999999999928</c:v>
                </c:pt>
                <c:pt idx="148">
                  <c:v>29.599999999999927</c:v>
                </c:pt>
                <c:pt idx="149">
                  <c:v>29.799999999999926</c:v>
                </c:pt>
                <c:pt idx="150">
                  <c:v>29.999999999999925</c:v>
                </c:pt>
                <c:pt idx="151">
                  <c:v>30.199999999999925</c:v>
                </c:pt>
                <c:pt idx="152">
                  <c:v>30.399999999999924</c:v>
                </c:pt>
                <c:pt idx="153">
                  <c:v>30.599999999999923</c:v>
                </c:pt>
                <c:pt idx="154">
                  <c:v>30.799999999999923</c:v>
                </c:pt>
                <c:pt idx="155">
                  <c:v>30.999999999999922</c:v>
                </c:pt>
                <c:pt idx="156">
                  <c:v>31.19999999999992</c:v>
                </c:pt>
                <c:pt idx="157">
                  <c:v>31.39999999999992</c:v>
                </c:pt>
                <c:pt idx="158">
                  <c:v>31.59999999999992</c:v>
                </c:pt>
                <c:pt idx="159">
                  <c:v>31.79999999999992</c:v>
                </c:pt>
                <c:pt idx="160">
                  <c:v>31.99999999999992</c:v>
                </c:pt>
                <c:pt idx="161">
                  <c:v>32.19999999999992</c:v>
                </c:pt>
                <c:pt idx="162">
                  <c:v>32.39999999999992</c:v>
                </c:pt>
                <c:pt idx="163">
                  <c:v>32.59999999999992</c:v>
                </c:pt>
                <c:pt idx="164">
                  <c:v>32.799999999999926</c:v>
                </c:pt>
                <c:pt idx="165">
                  <c:v>32.99999999999993</c:v>
                </c:pt>
                <c:pt idx="166">
                  <c:v>33.19999999999993</c:v>
                </c:pt>
                <c:pt idx="167">
                  <c:v>33.399999999999935</c:v>
                </c:pt>
                <c:pt idx="168">
                  <c:v>33.59999999999994</c:v>
                </c:pt>
                <c:pt idx="169">
                  <c:v>33.79999999999994</c:v>
                </c:pt>
                <c:pt idx="170">
                  <c:v>33.99999999999994</c:v>
                </c:pt>
                <c:pt idx="171">
                  <c:v>34.199999999999946</c:v>
                </c:pt>
                <c:pt idx="172">
                  <c:v>34.39999999999995</c:v>
                </c:pt>
                <c:pt idx="173">
                  <c:v>34.59999999999995</c:v>
                </c:pt>
                <c:pt idx="174">
                  <c:v>34.799999999999955</c:v>
                </c:pt>
                <c:pt idx="175">
                  <c:v>34.99999999999996</c:v>
                </c:pt>
                <c:pt idx="176">
                  <c:v>35.19999999999996</c:v>
                </c:pt>
                <c:pt idx="177">
                  <c:v>35.39999999999996</c:v>
                </c:pt>
                <c:pt idx="178">
                  <c:v>35.599999999999966</c:v>
                </c:pt>
                <c:pt idx="179">
                  <c:v>35.79999999999997</c:v>
                </c:pt>
                <c:pt idx="180">
                  <c:v>35.99999999999997</c:v>
                </c:pt>
                <c:pt idx="181">
                  <c:v>36.199999999999974</c:v>
                </c:pt>
                <c:pt idx="182">
                  <c:v>36.39999999999998</c:v>
                </c:pt>
                <c:pt idx="183">
                  <c:v>36.59999999999998</c:v>
                </c:pt>
                <c:pt idx="184">
                  <c:v>36.79999999999998</c:v>
                </c:pt>
                <c:pt idx="185">
                  <c:v>36.999999999999986</c:v>
                </c:pt>
                <c:pt idx="186">
                  <c:v>37.19999999999999</c:v>
                </c:pt>
                <c:pt idx="187">
                  <c:v>37.39999999999999</c:v>
                </c:pt>
                <c:pt idx="188">
                  <c:v>37.599999999999994</c:v>
                </c:pt>
              </c:numCache>
            </c:numRef>
          </c:cat>
          <c:val>
            <c:numRef>
              <c:f>'hidden workings'!$D$4:$D$192</c:f>
              <c:numCache>
                <c:ptCount val="189"/>
                <c:pt idx="0">
                  <c:v>15</c:v>
                </c:pt>
                <c:pt idx="1">
                  <c:v>15.3</c:v>
                </c:pt>
                <c:pt idx="2">
                  <c:v>15.6</c:v>
                </c:pt>
                <c:pt idx="3">
                  <c:v>15.9</c:v>
                </c:pt>
                <c:pt idx="4">
                  <c:v>16.2</c:v>
                </c:pt>
                <c:pt idx="5">
                  <c:v>16.5</c:v>
                </c:pt>
                <c:pt idx="6">
                  <c:v>16.8</c:v>
                </c:pt>
                <c:pt idx="7">
                  <c:v>17.1</c:v>
                </c:pt>
                <c:pt idx="8">
                  <c:v>17.4</c:v>
                </c:pt>
                <c:pt idx="9">
                  <c:v>17.7</c:v>
                </c:pt>
                <c:pt idx="10">
                  <c:v>18</c:v>
                </c:pt>
                <c:pt idx="11">
                  <c:v>18.3</c:v>
                </c:pt>
                <c:pt idx="12">
                  <c:v>18.6</c:v>
                </c:pt>
                <c:pt idx="13">
                  <c:v>18.9</c:v>
                </c:pt>
                <c:pt idx="14">
                  <c:v>19.2</c:v>
                </c:pt>
                <c:pt idx="15">
                  <c:v>19.5</c:v>
                </c:pt>
                <c:pt idx="16">
                  <c:v>19.8</c:v>
                </c:pt>
                <c:pt idx="17">
                  <c:v>20.1</c:v>
                </c:pt>
                <c:pt idx="18">
                  <c:v>20.400000000000002</c:v>
                </c:pt>
                <c:pt idx="19">
                  <c:v>20.700000000000003</c:v>
                </c:pt>
                <c:pt idx="20">
                  <c:v>21</c:v>
                </c:pt>
                <c:pt idx="21">
                  <c:v>21.3</c:v>
                </c:pt>
                <c:pt idx="22">
                  <c:v>21.6</c:v>
                </c:pt>
                <c:pt idx="23">
                  <c:v>21.900000000000002</c:v>
                </c:pt>
                <c:pt idx="24">
                  <c:v>22.200000000000003</c:v>
                </c:pt>
                <c:pt idx="25">
                  <c:v>22.500000000000004</c:v>
                </c:pt>
                <c:pt idx="26">
                  <c:v>22.800000000000004</c:v>
                </c:pt>
                <c:pt idx="27">
                  <c:v>23.1</c:v>
                </c:pt>
                <c:pt idx="28">
                  <c:v>23.400000000000006</c:v>
                </c:pt>
                <c:pt idx="29">
                  <c:v>23.700000000000003</c:v>
                </c:pt>
                <c:pt idx="30">
                  <c:v>24.000000000000004</c:v>
                </c:pt>
                <c:pt idx="31">
                  <c:v>24.300000000000004</c:v>
                </c:pt>
                <c:pt idx="32">
                  <c:v>24.600000000000005</c:v>
                </c:pt>
                <c:pt idx="33">
                  <c:v>24.900000000000006</c:v>
                </c:pt>
                <c:pt idx="34">
                  <c:v>25.200000000000003</c:v>
                </c:pt>
                <c:pt idx="35">
                  <c:v>25.500000000000007</c:v>
                </c:pt>
                <c:pt idx="36">
                  <c:v>25.800000000000004</c:v>
                </c:pt>
                <c:pt idx="37">
                  <c:v>26.100000000000005</c:v>
                </c:pt>
                <c:pt idx="38">
                  <c:v>26.400000000000006</c:v>
                </c:pt>
                <c:pt idx="39">
                  <c:v>26.700000000000006</c:v>
                </c:pt>
                <c:pt idx="40">
                  <c:v>27.000000000000007</c:v>
                </c:pt>
                <c:pt idx="41">
                  <c:v>27.300000000000004</c:v>
                </c:pt>
                <c:pt idx="42">
                  <c:v>27.6</c:v>
                </c:pt>
                <c:pt idx="43">
                  <c:v>27.900000000000002</c:v>
                </c:pt>
                <c:pt idx="44">
                  <c:v>28.200000000000003</c:v>
                </c:pt>
                <c:pt idx="45">
                  <c:v>28.5</c:v>
                </c:pt>
                <c:pt idx="46">
                  <c:v>28.799999999999997</c:v>
                </c:pt>
                <c:pt idx="47">
                  <c:v>29.099999999999998</c:v>
                </c:pt>
                <c:pt idx="48">
                  <c:v>29.4</c:v>
                </c:pt>
                <c:pt idx="49">
                  <c:v>29.699999999999996</c:v>
                </c:pt>
                <c:pt idx="50">
                  <c:v>29.999999999999993</c:v>
                </c:pt>
                <c:pt idx="51">
                  <c:v>30.299999999999994</c:v>
                </c:pt>
                <c:pt idx="52">
                  <c:v>30.599999999999994</c:v>
                </c:pt>
                <c:pt idx="53">
                  <c:v>30.89999999999999</c:v>
                </c:pt>
                <c:pt idx="54">
                  <c:v>31.19999999999999</c:v>
                </c:pt>
                <c:pt idx="55">
                  <c:v>31.49999999999999</c:v>
                </c:pt>
                <c:pt idx="56">
                  <c:v>31.79999999999999</c:v>
                </c:pt>
                <c:pt idx="57">
                  <c:v>32.09999999999999</c:v>
                </c:pt>
                <c:pt idx="58">
                  <c:v>32.399999999999984</c:v>
                </c:pt>
                <c:pt idx="59">
                  <c:v>32.69999999999999</c:v>
                </c:pt>
                <c:pt idx="60">
                  <c:v>32.999999999999986</c:v>
                </c:pt>
                <c:pt idx="61">
                  <c:v>33.29999999999998</c:v>
                </c:pt>
                <c:pt idx="62">
                  <c:v>33.59999999999998</c:v>
                </c:pt>
                <c:pt idx="63">
                  <c:v>33.89999999999998</c:v>
                </c:pt>
                <c:pt idx="64">
                  <c:v>34.19999999999998</c:v>
                </c:pt>
                <c:pt idx="65">
                  <c:v>34.49999999999998</c:v>
                </c:pt>
                <c:pt idx="66">
                  <c:v>34.799999999999976</c:v>
                </c:pt>
                <c:pt idx="67">
                  <c:v>35.09999999999998</c:v>
                </c:pt>
                <c:pt idx="68">
                  <c:v>35.39999999999998</c:v>
                </c:pt>
                <c:pt idx="69">
                  <c:v>35.699999999999974</c:v>
                </c:pt>
                <c:pt idx="70">
                  <c:v>35.99999999999997</c:v>
                </c:pt>
                <c:pt idx="71">
                  <c:v>36.29999999999997</c:v>
                </c:pt>
                <c:pt idx="72">
                  <c:v>36.59999999999997</c:v>
                </c:pt>
                <c:pt idx="73">
                  <c:v>36.89999999999997</c:v>
                </c:pt>
                <c:pt idx="74">
                  <c:v>37.19999999999997</c:v>
                </c:pt>
                <c:pt idx="75">
                  <c:v>37.49999999999997</c:v>
                </c:pt>
                <c:pt idx="76">
                  <c:v>37.79999999999997</c:v>
                </c:pt>
                <c:pt idx="77">
                  <c:v>38.099999999999966</c:v>
                </c:pt>
                <c:pt idx="78">
                  <c:v>38.39999999999996</c:v>
                </c:pt>
                <c:pt idx="79">
                  <c:v>38.69999999999996</c:v>
                </c:pt>
                <c:pt idx="80">
                  <c:v>38.999999999999964</c:v>
                </c:pt>
                <c:pt idx="81">
                  <c:v>39.29999999999996</c:v>
                </c:pt>
                <c:pt idx="82">
                  <c:v>39.59999999999996</c:v>
                </c:pt>
                <c:pt idx="83">
                  <c:v>39.89999999999996</c:v>
                </c:pt>
                <c:pt idx="84">
                  <c:v>40.19999999999996</c:v>
                </c:pt>
                <c:pt idx="85">
                  <c:v>40.49999999999996</c:v>
                </c:pt>
                <c:pt idx="86">
                  <c:v>40.799999999999955</c:v>
                </c:pt>
                <c:pt idx="87">
                  <c:v>41.09999999999995</c:v>
                </c:pt>
                <c:pt idx="88">
                  <c:v>41.399999999999956</c:v>
                </c:pt>
                <c:pt idx="89">
                  <c:v>41.69999999999995</c:v>
                </c:pt>
                <c:pt idx="90">
                  <c:v>41.99999999999995</c:v>
                </c:pt>
                <c:pt idx="91">
                  <c:v>42.299999999999955</c:v>
                </c:pt>
                <c:pt idx="92">
                  <c:v>42.59999999999995</c:v>
                </c:pt>
                <c:pt idx="93">
                  <c:v>42.89999999999995</c:v>
                </c:pt>
                <c:pt idx="94">
                  <c:v>43.199999999999946</c:v>
                </c:pt>
                <c:pt idx="95">
                  <c:v>43.49999999999994</c:v>
                </c:pt>
                <c:pt idx="96">
                  <c:v>43.79999999999995</c:v>
                </c:pt>
                <c:pt idx="97">
                  <c:v>44.099999999999945</c:v>
                </c:pt>
                <c:pt idx="98">
                  <c:v>44.39999999999994</c:v>
                </c:pt>
                <c:pt idx="99">
                  <c:v>44.699999999999946</c:v>
                </c:pt>
                <c:pt idx="100">
                  <c:v>44.99999999999994</c:v>
                </c:pt>
                <c:pt idx="101">
                  <c:v>45.29999999999994</c:v>
                </c:pt>
                <c:pt idx="102">
                  <c:v>45.59999999999994</c:v>
                </c:pt>
                <c:pt idx="103">
                  <c:v>45.899999999999935</c:v>
                </c:pt>
                <c:pt idx="104">
                  <c:v>46.19999999999994</c:v>
                </c:pt>
                <c:pt idx="105">
                  <c:v>46.499999999999936</c:v>
                </c:pt>
                <c:pt idx="106">
                  <c:v>46.79999999999993</c:v>
                </c:pt>
                <c:pt idx="107">
                  <c:v>47.09999999999994</c:v>
                </c:pt>
                <c:pt idx="108">
                  <c:v>47.399999999999935</c:v>
                </c:pt>
                <c:pt idx="109">
                  <c:v>47.69999999999993</c:v>
                </c:pt>
                <c:pt idx="110">
                  <c:v>47.99999999999993</c:v>
                </c:pt>
                <c:pt idx="111">
                  <c:v>48.299999999999926</c:v>
                </c:pt>
                <c:pt idx="112">
                  <c:v>48.59999999999993</c:v>
                </c:pt>
                <c:pt idx="113">
                  <c:v>48.89999999999993</c:v>
                </c:pt>
                <c:pt idx="114">
                  <c:v>49.199999999999925</c:v>
                </c:pt>
                <c:pt idx="115">
                  <c:v>49.49999999999993</c:v>
                </c:pt>
                <c:pt idx="116">
                  <c:v>49.799999999999926</c:v>
                </c:pt>
                <c:pt idx="117">
                  <c:v>50.09999999999992</c:v>
                </c:pt>
                <c:pt idx="118">
                  <c:v>50.39999999999992</c:v>
                </c:pt>
                <c:pt idx="119">
                  <c:v>50.69999999999992</c:v>
                </c:pt>
                <c:pt idx="120">
                  <c:v>50.99999999999992</c:v>
                </c:pt>
                <c:pt idx="121">
                  <c:v>51.29999999999992</c:v>
                </c:pt>
                <c:pt idx="122">
                  <c:v>51.599999999999916</c:v>
                </c:pt>
                <c:pt idx="123">
                  <c:v>51.89999999999992</c:v>
                </c:pt>
                <c:pt idx="124">
                  <c:v>52.19999999999992</c:v>
                </c:pt>
                <c:pt idx="125">
                  <c:v>52.499999999999915</c:v>
                </c:pt>
                <c:pt idx="126">
                  <c:v>52.79999999999991</c:v>
                </c:pt>
                <c:pt idx="127">
                  <c:v>53.09999999999991</c:v>
                </c:pt>
                <c:pt idx="128">
                  <c:v>53.39999999999991</c:v>
                </c:pt>
                <c:pt idx="129">
                  <c:v>53.69999999999991</c:v>
                </c:pt>
                <c:pt idx="130">
                  <c:v>53.99999999999991</c:v>
                </c:pt>
                <c:pt idx="131">
                  <c:v>54.29999999999991</c:v>
                </c:pt>
                <c:pt idx="132">
                  <c:v>54.59999999999991</c:v>
                </c:pt>
                <c:pt idx="133">
                  <c:v>54.899999999999906</c:v>
                </c:pt>
                <c:pt idx="134">
                  <c:v>55.1999999999999</c:v>
                </c:pt>
                <c:pt idx="135">
                  <c:v>55.4999999999999</c:v>
                </c:pt>
                <c:pt idx="136">
                  <c:v>55.799999999999905</c:v>
                </c:pt>
                <c:pt idx="137">
                  <c:v>56.0999999999999</c:v>
                </c:pt>
                <c:pt idx="138">
                  <c:v>56.3999999999999</c:v>
                </c:pt>
                <c:pt idx="139">
                  <c:v>56.6999999999999</c:v>
                </c:pt>
                <c:pt idx="140">
                  <c:v>56.9999999999999</c:v>
                </c:pt>
                <c:pt idx="141">
                  <c:v>57.2999999999999</c:v>
                </c:pt>
                <c:pt idx="142">
                  <c:v>57.599999999999895</c:v>
                </c:pt>
                <c:pt idx="143">
                  <c:v>57.89999999999989</c:v>
                </c:pt>
                <c:pt idx="144">
                  <c:v>58.199999999999896</c:v>
                </c:pt>
                <c:pt idx="145">
                  <c:v>58.49999999999989</c:v>
                </c:pt>
                <c:pt idx="146">
                  <c:v>58.79999999999989</c:v>
                </c:pt>
                <c:pt idx="147">
                  <c:v>59.099999999999895</c:v>
                </c:pt>
                <c:pt idx="148">
                  <c:v>59.39999999999989</c:v>
                </c:pt>
                <c:pt idx="149">
                  <c:v>59.69999999999989</c:v>
                </c:pt>
                <c:pt idx="150">
                  <c:v>59.999999999999886</c:v>
                </c:pt>
                <c:pt idx="151">
                  <c:v>60.29999999999988</c:v>
                </c:pt>
                <c:pt idx="152">
                  <c:v>60.59999999999989</c:v>
                </c:pt>
                <c:pt idx="153">
                  <c:v>60.899999999999885</c:v>
                </c:pt>
                <c:pt idx="154">
                  <c:v>61.19999999999988</c:v>
                </c:pt>
                <c:pt idx="155">
                  <c:v>61.499999999999886</c:v>
                </c:pt>
                <c:pt idx="156">
                  <c:v>61.79999999999988</c:v>
                </c:pt>
                <c:pt idx="157">
                  <c:v>62.09999999999988</c:v>
                </c:pt>
                <c:pt idx="158">
                  <c:v>62.39999999999988</c:v>
                </c:pt>
                <c:pt idx="159">
                  <c:v>62.699999999999875</c:v>
                </c:pt>
                <c:pt idx="160">
                  <c:v>62.99999999999988</c:v>
                </c:pt>
                <c:pt idx="161">
                  <c:v>63.299999999999876</c:v>
                </c:pt>
                <c:pt idx="162">
                  <c:v>63.59999999999988</c:v>
                </c:pt>
                <c:pt idx="163">
                  <c:v>63.899999999999885</c:v>
                </c:pt>
                <c:pt idx="164">
                  <c:v>64.19999999999989</c:v>
                </c:pt>
                <c:pt idx="165">
                  <c:v>64.49999999999989</c:v>
                </c:pt>
                <c:pt idx="166">
                  <c:v>64.7999999999999</c:v>
                </c:pt>
                <c:pt idx="167">
                  <c:v>65.09999999999991</c:v>
                </c:pt>
                <c:pt idx="168">
                  <c:v>65.3999999999999</c:v>
                </c:pt>
                <c:pt idx="169">
                  <c:v>65.6999999999999</c:v>
                </c:pt>
                <c:pt idx="170">
                  <c:v>65.99999999999991</c:v>
                </c:pt>
                <c:pt idx="171">
                  <c:v>66.29999999999993</c:v>
                </c:pt>
                <c:pt idx="172">
                  <c:v>66.59999999999992</c:v>
                </c:pt>
                <c:pt idx="173">
                  <c:v>66.89999999999992</c:v>
                </c:pt>
                <c:pt idx="174">
                  <c:v>67.19999999999993</c:v>
                </c:pt>
                <c:pt idx="175">
                  <c:v>67.49999999999994</c:v>
                </c:pt>
                <c:pt idx="176">
                  <c:v>67.79999999999994</c:v>
                </c:pt>
                <c:pt idx="177">
                  <c:v>68.09999999999994</c:v>
                </c:pt>
                <c:pt idx="178">
                  <c:v>68.39999999999995</c:v>
                </c:pt>
                <c:pt idx="179">
                  <c:v>68.69999999999996</c:v>
                </c:pt>
                <c:pt idx="180">
                  <c:v>68.99999999999996</c:v>
                </c:pt>
                <c:pt idx="181">
                  <c:v>69.29999999999995</c:v>
                </c:pt>
                <c:pt idx="182">
                  <c:v>69.59999999999997</c:v>
                </c:pt>
                <c:pt idx="183">
                  <c:v>69.89999999999998</c:v>
                </c:pt>
                <c:pt idx="184">
                  <c:v>70.19999999999997</c:v>
                </c:pt>
                <c:pt idx="185">
                  <c:v>70.49999999999997</c:v>
                </c:pt>
                <c:pt idx="186">
                  <c:v>70.79999999999998</c:v>
                </c:pt>
                <c:pt idx="187">
                  <c:v>71.1</c:v>
                </c:pt>
                <c:pt idx="188">
                  <c:v>71.39999999999999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'hidden workings'!$J$3</c:f>
              <c:strCache>
                <c:ptCount val="1"/>
                <c:pt idx="0">
                  <c:v>After tax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'hidden workings'!$J$4:$J$192</c:f>
              <c:numCache>
                <c:ptCount val="189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</c:numCache>
            </c:numRef>
          </c:val>
          <c:smooth val="0"/>
        </c:ser>
        <c:axId val="62261851"/>
        <c:axId val="23485748"/>
      </c:lineChart>
      <c:catAx>
        <c:axId val="62261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Quantity per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85748"/>
        <c:crosses val="autoZero"/>
        <c:auto val="1"/>
        <c:lblOffset val="100"/>
        <c:tickLblSkip val="25"/>
        <c:noMultiLvlLbl val="0"/>
      </c:catAx>
      <c:valAx>
        <c:axId val="2348574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6185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20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152400</xdr:rowOff>
    </xdr:from>
    <xdr:to>
      <xdr:col>12</xdr:col>
      <xdr:colOff>180975</xdr:colOff>
      <xdr:row>24</xdr:row>
      <xdr:rowOff>85725</xdr:rowOff>
    </xdr:to>
    <xdr:graphicFrame>
      <xdr:nvGraphicFramePr>
        <xdr:cNvPr id="1" name="Chart 1"/>
        <xdr:cNvGraphicFramePr/>
      </xdr:nvGraphicFramePr>
      <xdr:xfrm>
        <a:off x="3057525" y="314325"/>
        <a:ext cx="43243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542925</xdr:colOff>
      <xdr:row>15</xdr:row>
      <xdr:rowOff>19050</xdr:rowOff>
    </xdr:from>
    <xdr:to>
      <xdr:col>10</xdr:col>
      <xdr:colOff>257175</xdr:colOff>
      <xdr:row>16</xdr:row>
      <xdr:rowOff>114300</xdr:rowOff>
    </xdr:to>
    <xdr:sp>
      <xdr:nvSpPr>
        <xdr:cNvPr id="2" name="Rectangle 2"/>
        <xdr:cNvSpPr>
          <a:spLocks/>
        </xdr:cNvSpPr>
      </xdr:nvSpPr>
      <xdr:spPr>
        <a:xfrm>
          <a:off x="5915025" y="2447925"/>
          <a:ext cx="3238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428625</xdr:colOff>
      <xdr:row>8</xdr:row>
      <xdr:rowOff>28575</xdr:rowOff>
    </xdr:from>
    <xdr:to>
      <xdr:col>10</xdr:col>
      <xdr:colOff>257175</xdr:colOff>
      <xdr:row>9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5800725" y="1323975"/>
          <a:ext cx="4381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12</xdr:row>
      <xdr:rowOff>104775</xdr:rowOff>
    </xdr:from>
    <xdr:to>
      <xdr:col>10</xdr:col>
      <xdr:colOff>209550</xdr:colOff>
      <xdr:row>13</xdr:row>
      <xdr:rowOff>133350</xdr:rowOff>
    </xdr:to>
    <xdr:sp>
      <xdr:nvSpPr>
        <xdr:cNvPr id="4" name="Rectangle 16"/>
        <xdr:cNvSpPr>
          <a:spLocks/>
        </xdr:cNvSpPr>
      </xdr:nvSpPr>
      <xdr:spPr>
        <a:xfrm>
          <a:off x="5762625" y="2047875"/>
          <a:ext cx="4286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2"/>
  <sheetViews>
    <sheetView workbookViewId="0" topLeftCell="A1">
      <selection activeCell="B20" sqref="B20"/>
    </sheetView>
  </sheetViews>
  <sheetFormatPr defaultColWidth="9.140625" defaultRowHeight="12.75"/>
  <sheetData>
    <row r="2" ht="12.75">
      <c r="D2" t="s">
        <v>15</v>
      </c>
    </row>
    <row r="3" spans="1:10" ht="12.75">
      <c r="A3" t="s">
        <v>0</v>
      </c>
      <c r="B3" t="s">
        <v>1</v>
      </c>
      <c r="C3" t="s">
        <v>21</v>
      </c>
      <c r="D3" t="s">
        <v>4</v>
      </c>
      <c r="E3" t="s">
        <v>8</v>
      </c>
      <c r="F3" t="s">
        <v>7</v>
      </c>
      <c r="G3" t="s">
        <v>16</v>
      </c>
      <c r="H3" t="s">
        <v>8</v>
      </c>
      <c r="I3" t="s">
        <v>9</v>
      </c>
      <c r="J3" t="s">
        <v>15</v>
      </c>
    </row>
    <row r="4" spans="1:11" ht="12.75">
      <c r="A4">
        <v>0</v>
      </c>
      <c r="B4">
        <f>MAX(+'market with tax'!$B$3+'market with tax'!$B$4*A4,0)</f>
        <v>90</v>
      </c>
      <c r="C4">
        <f>+'market with tax'!$B$7+'market with tax'!$B$8*A4</f>
        <v>10</v>
      </c>
      <c r="D4">
        <f>+C4+'market with tax'!$A$10</f>
        <v>15</v>
      </c>
      <c r="E4">
        <f>+C4</f>
        <v>10</v>
      </c>
      <c r="F4">
        <f>MAX('market with tax'!$C$15-'market with tax'!$A$10-C4,0)</f>
        <v>45</v>
      </c>
      <c r="G4">
        <f>IF(A4&lt;'market with tax'!$C$13,'market with tax'!$A$10,0)</f>
        <v>5</v>
      </c>
      <c r="H4">
        <f>IF(AND('market with tax'!$A$23="y",K4=0),MAX(B4-C4,0),0)</f>
        <v>0</v>
      </c>
      <c r="I4">
        <f>MAX(B4-'market with tax'!$C$15,0)</f>
        <v>30</v>
      </c>
      <c r="J4">
        <f>IF(D4&lt;B4,'market with tax'!$C$15,0)</f>
        <v>60</v>
      </c>
      <c r="K4">
        <f>IF(D4&gt;B4,0,1)</f>
        <v>1</v>
      </c>
    </row>
    <row r="5" spans="1:11" ht="12.75">
      <c r="A5">
        <f>0.2+A4</f>
        <v>0.2</v>
      </c>
      <c r="B5">
        <f>MAX(+'market with tax'!$B$3+'market with tax'!$B$4*A5,0)</f>
        <v>89.8</v>
      </c>
      <c r="C5">
        <f>+'market with tax'!$B$7+'market with tax'!$B$8*A5</f>
        <v>10.3</v>
      </c>
      <c r="D5">
        <f>+C5+'market with tax'!$A$10</f>
        <v>15.3</v>
      </c>
      <c r="E5">
        <f>+C5</f>
        <v>10.3</v>
      </c>
      <c r="F5">
        <f>MAX('market with tax'!$C$15-'market with tax'!$A$10-C5,0)</f>
        <v>44.7</v>
      </c>
      <c r="G5">
        <f>IF(A5&lt;'market with tax'!$C$13,'market with tax'!$A$10,0)</f>
        <v>5</v>
      </c>
      <c r="H5">
        <f>IF(AND('market with tax'!$A$23="y",K5=0),MAX(B5-C5,0),0)</f>
        <v>0</v>
      </c>
      <c r="I5">
        <f>MAX(B5-'market with tax'!$C$15,0)</f>
        <v>29.799999999999997</v>
      </c>
      <c r="J5">
        <f>IF(D5&lt;B5,'market with tax'!$C$15,0)</f>
        <v>60</v>
      </c>
      <c r="K5">
        <f>IF(D5&gt;B5,0,1)</f>
        <v>1</v>
      </c>
    </row>
    <row r="6" spans="1:11" ht="12.75">
      <c r="A6">
        <f>0.2+A5</f>
        <v>0.4</v>
      </c>
      <c r="B6">
        <f>MAX(+'market with tax'!$B$3+'market with tax'!$B$4*A6,0)</f>
        <v>89.6</v>
      </c>
      <c r="C6">
        <f>+'market with tax'!$B$7+'market with tax'!$B$8*A6</f>
        <v>10.6</v>
      </c>
      <c r="D6">
        <f>+C6+'market with tax'!$A$10</f>
        <v>15.6</v>
      </c>
      <c r="E6">
        <f>+C6</f>
        <v>10.6</v>
      </c>
      <c r="F6">
        <f>MAX('market with tax'!$C$15-'market with tax'!$A$10-C6,0)</f>
        <v>44.4</v>
      </c>
      <c r="G6">
        <f>IF(A6&lt;'market with tax'!$C$13,'market with tax'!$A$10,0)</f>
        <v>5</v>
      </c>
      <c r="H6">
        <f>IF(AND('market with tax'!$A$23="y",K6=0),MAX(B6-C6,0),0)</f>
        <v>0</v>
      </c>
      <c r="I6">
        <f>MAX(B6-'market with tax'!$C$15,0)</f>
        <v>29.599999999999994</v>
      </c>
      <c r="J6">
        <f>IF(D6&lt;B6,'market with tax'!$C$15,0)</f>
        <v>60</v>
      </c>
      <c r="K6">
        <f>IF(D6&gt;B6,0,1)</f>
        <v>1</v>
      </c>
    </row>
    <row r="7" spans="1:11" ht="12.75">
      <c r="A7">
        <f>0.2+A6</f>
        <v>0.6000000000000001</v>
      </c>
      <c r="B7">
        <f>MAX(+'market with tax'!$B$3+'market with tax'!$B$4*A7,0)</f>
        <v>89.4</v>
      </c>
      <c r="C7">
        <f>+'market with tax'!$B$7+'market with tax'!$B$8*A7</f>
        <v>10.9</v>
      </c>
      <c r="D7">
        <f>+C7+'market with tax'!$A$10</f>
        <v>15.9</v>
      </c>
      <c r="E7">
        <f>+C7</f>
        <v>10.9</v>
      </c>
      <c r="F7">
        <f>MAX('market with tax'!$C$15-'market with tax'!$A$10-C7,0)</f>
        <v>44.1</v>
      </c>
      <c r="G7">
        <f>IF(A7&lt;'market with tax'!$C$13,'market with tax'!$A$10,0)</f>
        <v>5</v>
      </c>
      <c r="H7">
        <f>IF(AND('market with tax'!$A$23="y",K7=0),MAX(B7-C7,0),0)</f>
        <v>0</v>
      </c>
      <c r="I7">
        <f>MAX(B7-'market with tax'!$C$15,0)</f>
        <v>29.400000000000006</v>
      </c>
      <c r="J7">
        <f>IF(D7&lt;B7,'market with tax'!$C$15,0)</f>
        <v>60</v>
      </c>
      <c r="K7">
        <f>IF(D7&gt;B7,0,1)</f>
        <v>1</v>
      </c>
    </row>
    <row r="8" spans="1:11" ht="12.75">
      <c r="A8">
        <f>0.2+A7</f>
        <v>0.8</v>
      </c>
      <c r="B8">
        <f>MAX(+'market with tax'!$B$3+'market with tax'!$B$4*A8,0)</f>
        <v>89.2</v>
      </c>
      <c r="C8">
        <f>+'market with tax'!$B$7+'market with tax'!$B$8*A8</f>
        <v>11.2</v>
      </c>
      <c r="D8">
        <f>+C8+'market with tax'!$A$10</f>
        <v>16.2</v>
      </c>
      <c r="E8">
        <f>+C8</f>
        <v>11.2</v>
      </c>
      <c r="F8">
        <f>MAX('market with tax'!$C$15-'market with tax'!$A$10-C8,0)</f>
        <v>43.8</v>
      </c>
      <c r="G8">
        <f>IF(A8&lt;'market with tax'!$C$13,'market with tax'!$A$10,0)</f>
        <v>5</v>
      </c>
      <c r="H8">
        <f>IF(AND('market with tax'!$A$23="y",K8=0),MAX(B8-C8,0),0)</f>
        <v>0</v>
      </c>
      <c r="I8">
        <f>MAX(B8-'market with tax'!$C$15,0)</f>
        <v>29.200000000000003</v>
      </c>
      <c r="J8">
        <f>IF(D8&lt;B8,'market with tax'!$C$15,0)</f>
        <v>60</v>
      </c>
      <c r="K8">
        <f>IF(D8&gt;B8,0,1)</f>
        <v>1</v>
      </c>
    </row>
    <row r="9" spans="1:11" ht="12.75">
      <c r="A9">
        <f>0.2+A8</f>
        <v>1</v>
      </c>
      <c r="B9">
        <f>MAX(+'market with tax'!$B$3+'market with tax'!$B$4*A9,0)</f>
        <v>89</v>
      </c>
      <c r="C9">
        <f>+'market with tax'!$B$7+'market with tax'!$B$8*A9</f>
        <v>11.5</v>
      </c>
      <c r="D9">
        <f>+C9+'market with tax'!$A$10</f>
        <v>16.5</v>
      </c>
      <c r="E9">
        <f>+C9</f>
        <v>11.5</v>
      </c>
      <c r="F9">
        <f>MAX('market with tax'!$C$15-'market with tax'!$A$10-C9,0)</f>
        <v>43.5</v>
      </c>
      <c r="G9">
        <f>IF(A9&lt;'market with tax'!$C$13,'market with tax'!$A$10,0)</f>
        <v>5</v>
      </c>
      <c r="H9">
        <f>IF(AND('market with tax'!$A$23="y",K9=0),MAX(B9-C9,0),0)</f>
        <v>0</v>
      </c>
      <c r="I9">
        <f>MAX(B9-'market with tax'!$C$15,0)</f>
        <v>29</v>
      </c>
      <c r="J9">
        <f>IF(D9&lt;B9,'market with tax'!$C$15,0)</f>
        <v>60</v>
      </c>
      <c r="K9">
        <f>IF(D9&gt;B9,0,1)</f>
        <v>1</v>
      </c>
    </row>
    <row r="10" spans="1:11" ht="12.75">
      <c r="A10">
        <f>0.2+A9</f>
        <v>1.2</v>
      </c>
      <c r="B10">
        <f>MAX(+'market with tax'!$B$3+'market with tax'!$B$4*A10,0)</f>
        <v>88.8</v>
      </c>
      <c r="C10">
        <f>+'market with tax'!$B$7+'market with tax'!$B$8*A10</f>
        <v>11.8</v>
      </c>
      <c r="D10">
        <f>+C10+'market with tax'!$A$10</f>
        <v>16.8</v>
      </c>
      <c r="E10">
        <f>+C10</f>
        <v>11.8</v>
      </c>
      <c r="F10">
        <f>MAX('market with tax'!$C$15-'market with tax'!$A$10-C10,0)</f>
        <v>43.2</v>
      </c>
      <c r="G10">
        <f>IF(A10&lt;'market with tax'!$C$13,'market with tax'!$A$10,0)</f>
        <v>5</v>
      </c>
      <c r="H10">
        <f>IF(AND('market with tax'!$A$23="y",K10=0),MAX(B10-C10,0),0)</f>
        <v>0</v>
      </c>
      <c r="I10">
        <f>MAX(B10-'market with tax'!$C$15,0)</f>
        <v>28.799999999999997</v>
      </c>
      <c r="J10">
        <f>IF(D10&lt;B10,'market with tax'!$C$15,0)</f>
        <v>60</v>
      </c>
      <c r="K10">
        <f>IF(D10&gt;B10,0,1)</f>
        <v>1</v>
      </c>
    </row>
    <row r="11" spans="1:11" ht="12.75">
      <c r="A11">
        <f>0.2+A10</f>
        <v>1.4</v>
      </c>
      <c r="B11">
        <f>MAX(+'market with tax'!$B$3+'market with tax'!$B$4*A11,0)</f>
        <v>88.6</v>
      </c>
      <c r="C11">
        <f>+'market with tax'!$B$7+'market with tax'!$B$8*A11</f>
        <v>12.1</v>
      </c>
      <c r="D11">
        <f>+C11+'market with tax'!$A$10</f>
        <v>17.1</v>
      </c>
      <c r="E11">
        <f>+C11</f>
        <v>12.1</v>
      </c>
      <c r="F11">
        <f>MAX('market with tax'!$C$15-'market with tax'!$A$10-C11,0)</f>
        <v>42.9</v>
      </c>
      <c r="G11">
        <f>IF(A11&lt;'market with tax'!$C$13,'market with tax'!$A$10,0)</f>
        <v>5</v>
      </c>
      <c r="H11">
        <f>IF(AND('market with tax'!$A$23="y",K11=0),MAX(B11-C11,0),0)</f>
        <v>0</v>
      </c>
      <c r="I11">
        <f>MAX(B11-'market with tax'!$C$15,0)</f>
        <v>28.599999999999994</v>
      </c>
      <c r="J11">
        <f>IF(D11&lt;B11,'market with tax'!$C$15,0)</f>
        <v>60</v>
      </c>
      <c r="K11">
        <f>IF(D11&gt;B11,0,1)</f>
        <v>1</v>
      </c>
    </row>
    <row r="12" spans="1:11" ht="12.75">
      <c r="A12">
        <f>0.2+A11</f>
        <v>1.5999999999999999</v>
      </c>
      <c r="B12">
        <f>MAX(+'market with tax'!$B$3+'market with tax'!$B$4*A12,0)</f>
        <v>88.4</v>
      </c>
      <c r="C12">
        <f>+'market with tax'!$B$7+'market with tax'!$B$8*A12</f>
        <v>12.4</v>
      </c>
      <c r="D12">
        <f>+C12+'market with tax'!$A$10</f>
        <v>17.4</v>
      </c>
      <c r="E12">
        <f>+C12</f>
        <v>12.4</v>
      </c>
      <c r="F12">
        <f>MAX('market with tax'!$C$15-'market with tax'!$A$10-C12,0)</f>
        <v>42.6</v>
      </c>
      <c r="G12">
        <f>IF(A12&lt;'market with tax'!$C$13,'market with tax'!$A$10,0)</f>
        <v>5</v>
      </c>
      <c r="H12">
        <f>IF(AND('market with tax'!$A$23="y",K12=0),MAX(B12-C12,0),0)</f>
        <v>0</v>
      </c>
      <c r="I12">
        <f>MAX(B12-'market with tax'!$C$15,0)</f>
        <v>28.400000000000006</v>
      </c>
      <c r="J12">
        <f>IF(D12&lt;B12,'market with tax'!$C$15,0)</f>
        <v>60</v>
      </c>
      <c r="K12">
        <f>IF(D12&gt;B12,0,1)</f>
        <v>1</v>
      </c>
    </row>
    <row r="13" spans="1:11" ht="12.75">
      <c r="A13">
        <f>0.2+A12</f>
        <v>1.7999999999999998</v>
      </c>
      <c r="B13">
        <f>MAX(+'market with tax'!$B$3+'market with tax'!$B$4*A13,0)</f>
        <v>88.2</v>
      </c>
      <c r="C13">
        <f>+'market with tax'!$B$7+'market with tax'!$B$8*A13</f>
        <v>12.7</v>
      </c>
      <c r="D13">
        <f>+C13+'market with tax'!$A$10</f>
        <v>17.7</v>
      </c>
      <c r="E13">
        <f>+C13</f>
        <v>12.7</v>
      </c>
      <c r="F13">
        <f>MAX('market with tax'!$C$15-'market with tax'!$A$10-C13,0)</f>
        <v>42.3</v>
      </c>
      <c r="G13">
        <f>IF(A13&lt;'market with tax'!$C$13,'market with tax'!$A$10,0)</f>
        <v>5</v>
      </c>
      <c r="H13">
        <f>IF(AND('market with tax'!$A$23="y",K13=0),MAX(B13-C13,0),0)</f>
        <v>0</v>
      </c>
      <c r="I13">
        <f>MAX(B13-'market with tax'!$C$15,0)</f>
        <v>28.200000000000003</v>
      </c>
      <c r="J13">
        <f>IF(D13&lt;B13,'market with tax'!$C$15,0)</f>
        <v>60</v>
      </c>
      <c r="K13">
        <f>IF(D13&gt;B13,0,1)</f>
        <v>1</v>
      </c>
    </row>
    <row r="14" spans="1:11" ht="12.75">
      <c r="A14">
        <f>0.2+A13</f>
        <v>1.9999999999999998</v>
      </c>
      <c r="B14">
        <f>MAX(+'market with tax'!$B$3+'market with tax'!$B$4*A14,0)</f>
        <v>88</v>
      </c>
      <c r="C14">
        <f>+'market with tax'!$B$7+'market with tax'!$B$8*A14</f>
        <v>13</v>
      </c>
      <c r="D14">
        <f>+C14+'market with tax'!$A$10</f>
        <v>18</v>
      </c>
      <c r="E14">
        <f>+C14</f>
        <v>13</v>
      </c>
      <c r="F14">
        <f>MAX('market with tax'!$C$15-'market with tax'!$A$10-C14,0)</f>
        <v>42</v>
      </c>
      <c r="G14">
        <f>IF(A14&lt;'market with tax'!$C$13,'market with tax'!$A$10,0)</f>
        <v>5</v>
      </c>
      <c r="H14">
        <f>IF(AND('market with tax'!$A$23="y",K14=0),MAX(B14-C14,0),0)</f>
        <v>0</v>
      </c>
      <c r="I14">
        <f>MAX(B14-'market with tax'!$C$15,0)</f>
        <v>28</v>
      </c>
      <c r="J14">
        <f>IF(D14&lt;B14,'market with tax'!$C$15,0)</f>
        <v>60</v>
      </c>
      <c r="K14">
        <f>IF(D14&gt;B14,0,1)</f>
        <v>1</v>
      </c>
    </row>
    <row r="15" spans="1:11" ht="12.75">
      <c r="A15">
        <f>0.2+A14</f>
        <v>2.1999999999999997</v>
      </c>
      <c r="B15">
        <f>MAX(+'market with tax'!$B$3+'market with tax'!$B$4*A15,0)</f>
        <v>87.8</v>
      </c>
      <c r="C15">
        <f>+'market with tax'!$B$7+'market with tax'!$B$8*A15</f>
        <v>13.3</v>
      </c>
      <c r="D15">
        <f>+C15+'market with tax'!$A$10</f>
        <v>18.3</v>
      </c>
      <c r="E15">
        <f>+C15</f>
        <v>13.3</v>
      </c>
      <c r="F15">
        <f>MAX('market with tax'!$C$15-'market with tax'!$A$10-C15,0)</f>
        <v>41.7</v>
      </c>
      <c r="G15">
        <f>IF(A15&lt;'market with tax'!$C$13,'market with tax'!$A$10,0)</f>
        <v>5</v>
      </c>
      <c r="H15">
        <f>IF(AND('market with tax'!$A$23="y",K15=0),MAX(B15-C15,0),0)</f>
        <v>0</v>
      </c>
      <c r="I15">
        <f>MAX(B15-'market with tax'!$C$15,0)</f>
        <v>27.799999999999997</v>
      </c>
      <c r="J15">
        <f>IF(D15&lt;B15,'market with tax'!$C$15,0)</f>
        <v>60</v>
      </c>
      <c r="K15">
        <f>IF(D15&gt;B15,0,1)</f>
        <v>1</v>
      </c>
    </row>
    <row r="16" spans="1:11" ht="12.75">
      <c r="A16">
        <f>0.2+A15</f>
        <v>2.4</v>
      </c>
      <c r="B16">
        <f>MAX(+'market with tax'!$B$3+'market with tax'!$B$4*A16,0)</f>
        <v>87.6</v>
      </c>
      <c r="C16">
        <f>+'market with tax'!$B$7+'market with tax'!$B$8*A16</f>
        <v>13.6</v>
      </c>
      <c r="D16">
        <f>+C16+'market with tax'!$A$10</f>
        <v>18.6</v>
      </c>
      <c r="E16">
        <f>+C16</f>
        <v>13.6</v>
      </c>
      <c r="F16">
        <f>MAX('market with tax'!$C$15-'market with tax'!$A$10-C16,0)</f>
        <v>41.4</v>
      </c>
      <c r="G16">
        <f>IF(A16&lt;'market with tax'!$C$13,'market with tax'!$A$10,0)</f>
        <v>5</v>
      </c>
      <c r="H16">
        <f>IF(AND('market with tax'!$A$23="y",K16=0),MAX(B16-C16,0),0)</f>
        <v>0</v>
      </c>
      <c r="I16">
        <f>MAX(B16-'market with tax'!$C$15,0)</f>
        <v>27.599999999999994</v>
      </c>
      <c r="J16">
        <f>IF(D16&lt;B16,'market with tax'!$C$15,0)</f>
        <v>60</v>
      </c>
      <c r="K16">
        <f>IF(D16&gt;B16,0,1)</f>
        <v>1</v>
      </c>
    </row>
    <row r="17" spans="1:11" ht="12.75">
      <c r="A17">
        <f>0.2+A16</f>
        <v>2.6</v>
      </c>
      <c r="B17">
        <f>MAX(+'market with tax'!$B$3+'market with tax'!$B$4*A17,0)</f>
        <v>87.4</v>
      </c>
      <c r="C17">
        <f>+'market with tax'!$B$7+'market with tax'!$B$8*A17</f>
        <v>13.9</v>
      </c>
      <c r="D17">
        <f>+C17+'market with tax'!$A$10</f>
        <v>18.9</v>
      </c>
      <c r="E17">
        <f>+C17</f>
        <v>13.9</v>
      </c>
      <c r="F17">
        <f>MAX('market with tax'!$C$15-'market with tax'!$A$10-C17,0)</f>
        <v>41.1</v>
      </c>
      <c r="G17">
        <f>IF(A17&lt;'market with tax'!$C$13,'market with tax'!$A$10,0)</f>
        <v>5</v>
      </c>
      <c r="H17">
        <f>IF(AND('market with tax'!$A$23="y",K17=0),MAX(B17-C17,0),0)</f>
        <v>0</v>
      </c>
      <c r="I17">
        <f>MAX(B17-'market with tax'!$C$15,0)</f>
        <v>27.400000000000006</v>
      </c>
      <c r="J17">
        <f>IF(D17&lt;B17,'market with tax'!$C$15,0)</f>
        <v>60</v>
      </c>
      <c r="K17">
        <f>IF(D17&gt;B17,0,1)</f>
        <v>1</v>
      </c>
    </row>
    <row r="18" spans="1:11" ht="12.75">
      <c r="A18">
        <f>0.2+A17</f>
        <v>2.8000000000000003</v>
      </c>
      <c r="B18">
        <f>MAX(+'market with tax'!$B$3+'market with tax'!$B$4*A18,0)</f>
        <v>87.2</v>
      </c>
      <c r="C18">
        <f>+'market with tax'!$B$7+'market with tax'!$B$8*A18</f>
        <v>14.2</v>
      </c>
      <c r="D18">
        <f>+C18+'market with tax'!$A$10</f>
        <v>19.2</v>
      </c>
      <c r="E18">
        <f>+C18</f>
        <v>14.2</v>
      </c>
      <c r="F18">
        <f>MAX('market with tax'!$C$15-'market with tax'!$A$10-C18,0)</f>
        <v>40.8</v>
      </c>
      <c r="G18">
        <f>IF(A18&lt;'market with tax'!$C$13,'market with tax'!$A$10,0)</f>
        <v>5</v>
      </c>
      <c r="H18">
        <f>IF(AND('market with tax'!$A$23="y",K18=0),MAX(B18-C18,0),0)</f>
        <v>0</v>
      </c>
      <c r="I18">
        <f>MAX(B18-'market with tax'!$C$15,0)</f>
        <v>27.200000000000003</v>
      </c>
      <c r="J18">
        <f>IF(D18&lt;B18,'market with tax'!$C$15,0)</f>
        <v>60</v>
      </c>
      <c r="K18">
        <f>IF(D18&gt;B18,0,1)</f>
        <v>1</v>
      </c>
    </row>
    <row r="19" spans="1:11" ht="12.75">
      <c r="A19">
        <f>0.2+A18</f>
        <v>3.0000000000000004</v>
      </c>
      <c r="B19">
        <f>MAX(+'market with tax'!$B$3+'market with tax'!$B$4*A19,0)</f>
        <v>87</v>
      </c>
      <c r="C19">
        <f>+'market with tax'!$B$7+'market with tax'!$B$8*A19</f>
        <v>14.5</v>
      </c>
      <c r="D19">
        <f>+C19+'market with tax'!$A$10</f>
        <v>19.5</v>
      </c>
      <c r="E19">
        <f>+C19</f>
        <v>14.5</v>
      </c>
      <c r="F19">
        <f>MAX('market with tax'!$C$15-'market with tax'!$A$10-C19,0)</f>
        <v>40.5</v>
      </c>
      <c r="G19">
        <f>IF(A19&lt;'market with tax'!$C$13,'market with tax'!$A$10,0)</f>
        <v>5</v>
      </c>
      <c r="H19">
        <f>IF(AND('market with tax'!$A$23="y",K19=0),MAX(B19-C19,0),0)</f>
        <v>0</v>
      </c>
      <c r="I19">
        <f>MAX(B19-'market with tax'!$C$15,0)</f>
        <v>27</v>
      </c>
      <c r="J19">
        <f>IF(D19&lt;B19,'market with tax'!$C$15,0)</f>
        <v>60</v>
      </c>
      <c r="K19">
        <f>IF(D19&gt;B19,0,1)</f>
        <v>1</v>
      </c>
    </row>
    <row r="20" spans="1:11" ht="12.75">
      <c r="A20">
        <f>0.2+A19</f>
        <v>3.2000000000000006</v>
      </c>
      <c r="B20">
        <f>MAX(+'market with tax'!$B$3+'market with tax'!$B$4*A20,0)</f>
        <v>86.8</v>
      </c>
      <c r="C20">
        <f>+'market with tax'!$B$7+'market with tax'!$B$8*A20</f>
        <v>14.8</v>
      </c>
      <c r="D20">
        <f>+C20+'market with tax'!$A$10</f>
        <v>19.8</v>
      </c>
      <c r="E20">
        <f>+C20</f>
        <v>14.8</v>
      </c>
      <c r="F20">
        <f>MAX('market with tax'!$C$15-'market with tax'!$A$10-C20,0)</f>
        <v>40.2</v>
      </c>
      <c r="G20">
        <f>IF(A20&lt;'market with tax'!$C$13,'market with tax'!$A$10,0)</f>
        <v>5</v>
      </c>
      <c r="H20">
        <f>IF(AND('market with tax'!$A$23="y",K20=0),MAX(B20-C20,0),0)</f>
        <v>0</v>
      </c>
      <c r="I20">
        <f>MAX(B20-'market with tax'!$C$15,0)</f>
        <v>26.799999999999997</v>
      </c>
      <c r="J20">
        <f>IF(D20&lt;B20,'market with tax'!$C$15,0)</f>
        <v>60</v>
      </c>
      <c r="K20">
        <f>IF(D20&gt;B20,0,1)</f>
        <v>1</v>
      </c>
    </row>
    <row r="21" spans="1:11" ht="12.75">
      <c r="A21">
        <f>0.2+A20</f>
        <v>3.400000000000001</v>
      </c>
      <c r="B21">
        <f>MAX(+'market with tax'!$B$3+'market with tax'!$B$4*A21,0)</f>
        <v>86.6</v>
      </c>
      <c r="C21">
        <f>+'market with tax'!$B$7+'market with tax'!$B$8*A21</f>
        <v>15.100000000000001</v>
      </c>
      <c r="D21">
        <f>+C21+'market with tax'!$A$10</f>
        <v>20.1</v>
      </c>
      <c r="E21">
        <f>+C21</f>
        <v>15.100000000000001</v>
      </c>
      <c r="F21">
        <f>MAX('market with tax'!$C$15-'market with tax'!$A$10-C21,0)</f>
        <v>39.9</v>
      </c>
      <c r="G21">
        <f>IF(A21&lt;'market with tax'!$C$13,'market with tax'!$A$10,0)</f>
        <v>5</v>
      </c>
      <c r="H21">
        <f>IF(AND('market with tax'!$A$23="y",K21=0),MAX(B21-C21,0),0)</f>
        <v>0</v>
      </c>
      <c r="I21">
        <f>MAX(B21-'market with tax'!$C$15,0)</f>
        <v>26.599999999999994</v>
      </c>
      <c r="J21">
        <f>IF(D21&lt;B21,'market with tax'!$C$15,0)</f>
        <v>60</v>
      </c>
      <c r="K21">
        <f>IF(D21&gt;B21,0,1)</f>
        <v>1</v>
      </c>
    </row>
    <row r="22" spans="1:11" ht="12.75">
      <c r="A22">
        <f>0.2+A21</f>
        <v>3.600000000000001</v>
      </c>
      <c r="B22">
        <f>MAX(+'market with tax'!$B$3+'market with tax'!$B$4*A22,0)</f>
        <v>86.4</v>
      </c>
      <c r="C22">
        <f>+'market with tax'!$B$7+'market with tax'!$B$8*A22</f>
        <v>15.400000000000002</v>
      </c>
      <c r="D22">
        <f>+C22+'market with tax'!$A$10</f>
        <v>20.400000000000002</v>
      </c>
      <c r="E22">
        <f>+C22</f>
        <v>15.400000000000002</v>
      </c>
      <c r="F22">
        <f>MAX('market with tax'!$C$15-'market with tax'!$A$10-C22,0)</f>
        <v>39.599999999999994</v>
      </c>
      <c r="G22">
        <f>IF(A22&lt;'market with tax'!$C$13,'market with tax'!$A$10,0)</f>
        <v>5</v>
      </c>
      <c r="H22">
        <f>IF(AND('market with tax'!$A$23="y",K22=0),MAX(B22-C22,0),0)</f>
        <v>0</v>
      </c>
      <c r="I22">
        <f>MAX(B22-'market with tax'!$C$15,0)</f>
        <v>26.400000000000006</v>
      </c>
      <c r="J22">
        <f>IF(D22&lt;B22,'market with tax'!$C$15,0)</f>
        <v>60</v>
      </c>
      <c r="K22">
        <f>IF(D22&gt;B22,0,1)</f>
        <v>1</v>
      </c>
    </row>
    <row r="23" spans="1:11" ht="12.75">
      <c r="A23">
        <f>0.2+A22</f>
        <v>3.800000000000001</v>
      </c>
      <c r="B23">
        <f>MAX(+'market with tax'!$B$3+'market with tax'!$B$4*A23,0)</f>
        <v>86.2</v>
      </c>
      <c r="C23">
        <f>+'market with tax'!$B$7+'market with tax'!$B$8*A23</f>
        <v>15.700000000000003</v>
      </c>
      <c r="D23">
        <f>+C23+'market with tax'!$A$10</f>
        <v>20.700000000000003</v>
      </c>
      <c r="E23">
        <f>+C23</f>
        <v>15.700000000000003</v>
      </c>
      <c r="F23">
        <f>MAX('market with tax'!$C$15-'market with tax'!$A$10-C23,0)</f>
        <v>39.3</v>
      </c>
      <c r="G23">
        <f>IF(A23&lt;'market with tax'!$C$13,'market with tax'!$A$10,0)</f>
        <v>5</v>
      </c>
      <c r="H23">
        <f>IF(AND('market with tax'!$A$23="y",K23=0),MAX(B23-C23,0),0)</f>
        <v>0</v>
      </c>
      <c r="I23">
        <f>MAX(B23-'market with tax'!$C$15,0)</f>
        <v>26.200000000000003</v>
      </c>
      <c r="J23">
        <f>IF(D23&lt;B23,'market with tax'!$C$15,0)</f>
        <v>60</v>
      </c>
      <c r="K23">
        <f>IF(D23&gt;B23,0,1)</f>
        <v>1</v>
      </c>
    </row>
    <row r="24" spans="1:11" ht="12.75">
      <c r="A24">
        <f>0.2+A23</f>
        <v>4.000000000000001</v>
      </c>
      <c r="B24">
        <f>MAX(+'market with tax'!$B$3+'market with tax'!$B$4*A24,0)</f>
        <v>86</v>
      </c>
      <c r="C24">
        <f>+'market with tax'!$B$7+'market with tax'!$B$8*A24</f>
        <v>16</v>
      </c>
      <c r="D24">
        <f>+C24+'market with tax'!$A$10</f>
        <v>21</v>
      </c>
      <c r="E24">
        <f>+C24</f>
        <v>16</v>
      </c>
      <c r="F24">
        <f>MAX('market with tax'!$C$15-'market with tax'!$A$10-C24,0)</f>
        <v>39</v>
      </c>
      <c r="G24">
        <f>IF(A24&lt;'market with tax'!$C$13,'market with tax'!$A$10,0)</f>
        <v>5</v>
      </c>
      <c r="H24">
        <f>IF(AND('market with tax'!$A$23="y",K24=0),MAX(B24-C24,0),0)</f>
        <v>0</v>
      </c>
      <c r="I24">
        <f>MAX(B24-'market with tax'!$C$15,0)</f>
        <v>26</v>
      </c>
      <c r="J24">
        <f>IF(D24&lt;B24,'market with tax'!$C$15,0)</f>
        <v>60</v>
      </c>
      <c r="K24">
        <f>IF(D24&gt;B24,0,1)</f>
        <v>1</v>
      </c>
    </row>
    <row r="25" spans="1:11" ht="12.75">
      <c r="A25">
        <f>0.2+A24</f>
        <v>4.200000000000001</v>
      </c>
      <c r="B25">
        <f>MAX(+'market with tax'!$B$3+'market with tax'!$B$4*A25,0)</f>
        <v>85.8</v>
      </c>
      <c r="C25">
        <f>+'market with tax'!$B$7+'market with tax'!$B$8*A25</f>
        <v>16.3</v>
      </c>
      <c r="D25">
        <f>+C25+'market with tax'!$A$10</f>
        <v>21.3</v>
      </c>
      <c r="E25">
        <f>+C25</f>
        <v>16.3</v>
      </c>
      <c r="F25">
        <f>MAX('market with tax'!$C$15-'market with tax'!$A$10-C25,0)</f>
        <v>38.7</v>
      </c>
      <c r="G25">
        <f>IF(A25&lt;'market with tax'!$C$13,'market with tax'!$A$10,0)</f>
        <v>5</v>
      </c>
      <c r="H25">
        <f>IF(AND('market with tax'!$A$23="y",K25=0),MAX(B25-C25,0),0)</f>
        <v>0</v>
      </c>
      <c r="I25">
        <f>MAX(B25-'market with tax'!$C$15,0)</f>
        <v>25.799999999999997</v>
      </c>
      <c r="J25">
        <f>IF(D25&lt;B25,'market with tax'!$C$15,0)</f>
        <v>60</v>
      </c>
      <c r="K25">
        <f>IF(D25&gt;B25,0,1)</f>
        <v>1</v>
      </c>
    </row>
    <row r="26" spans="1:11" ht="12.75">
      <c r="A26">
        <f>0.2+A25</f>
        <v>4.400000000000001</v>
      </c>
      <c r="B26">
        <f>MAX(+'market with tax'!$B$3+'market with tax'!$B$4*A26,0)</f>
        <v>85.6</v>
      </c>
      <c r="C26">
        <f>+'market with tax'!$B$7+'market with tax'!$B$8*A26</f>
        <v>16.6</v>
      </c>
      <c r="D26">
        <f>+C26+'market with tax'!$A$10</f>
        <v>21.6</v>
      </c>
      <c r="E26">
        <f>+C26</f>
        <v>16.6</v>
      </c>
      <c r="F26">
        <f>MAX('market with tax'!$C$15-'market with tax'!$A$10-C26,0)</f>
        <v>38.4</v>
      </c>
      <c r="G26">
        <f>IF(A26&lt;'market with tax'!$C$13,'market with tax'!$A$10,0)</f>
        <v>5</v>
      </c>
      <c r="H26">
        <f>IF(AND('market with tax'!$A$23="y",K26=0),MAX(B26-C26,0),0)</f>
        <v>0</v>
      </c>
      <c r="I26">
        <f>MAX(B26-'market with tax'!$C$15,0)</f>
        <v>25.599999999999994</v>
      </c>
      <c r="J26">
        <f>IF(D26&lt;B26,'market with tax'!$C$15,0)</f>
        <v>60</v>
      </c>
      <c r="K26">
        <f>IF(D26&gt;B26,0,1)</f>
        <v>1</v>
      </c>
    </row>
    <row r="27" spans="1:11" ht="12.75">
      <c r="A27">
        <f>0.2+A26</f>
        <v>4.600000000000001</v>
      </c>
      <c r="B27">
        <f>MAX(+'market with tax'!$B$3+'market with tax'!$B$4*A27,0)</f>
        <v>85.4</v>
      </c>
      <c r="C27">
        <f>+'market with tax'!$B$7+'market with tax'!$B$8*A27</f>
        <v>16.900000000000002</v>
      </c>
      <c r="D27">
        <f>+C27+'market with tax'!$A$10</f>
        <v>21.900000000000002</v>
      </c>
      <c r="E27">
        <f>+C27</f>
        <v>16.900000000000002</v>
      </c>
      <c r="F27">
        <f>MAX('market with tax'!$C$15-'market with tax'!$A$10-C27,0)</f>
        <v>38.099999999999994</v>
      </c>
      <c r="G27">
        <f>IF(A27&lt;'market with tax'!$C$13,'market with tax'!$A$10,0)</f>
        <v>5</v>
      </c>
      <c r="H27">
        <f>IF(AND('market with tax'!$A$23="y",K27=0),MAX(B27-C27,0),0)</f>
        <v>0</v>
      </c>
      <c r="I27">
        <f>MAX(B27-'market with tax'!$C$15,0)</f>
        <v>25.400000000000006</v>
      </c>
      <c r="J27">
        <f>IF(D27&lt;B27,'market with tax'!$C$15,0)</f>
        <v>60</v>
      </c>
      <c r="K27">
        <f>IF(D27&gt;B27,0,1)</f>
        <v>1</v>
      </c>
    </row>
    <row r="28" spans="1:11" ht="12.75">
      <c r="A28">
        <f>0.2+A27</f>
        <v>4.800000000000002</v>
      </c>
      <c r="B28">
        <f>MAX(+'market with tax'!$B$3+'market with tax'!$B$4*A28,0)</f>
        <v>85.2</v>
      </c>
      <c r="C28">
        <f>+'market with tax'!$B$7+'market with tax'!$B$8*A28</f>
        <v>17.200000000000003</v>
      </c>
      <c r="D28">
        <f>+C28+'market with tax'!$A$10</f>
        <v>22.200000000000003</v>
      </c>
      <c r="E28">
        <f>+C28</f>
        <v>17.200000000000003</v>
      </c>
      <c r="F28">
        <f>MAX('market with tax'!$C$15-'market with tax'!$A$10-C28,0)</f>
        <v>37.8</v>
      </c>
      <c r="G28">
        <f>IF(A28&lt;'market with tax'!$C$13,'market with tax'!$A$10,0)</f>
        <v>5</v>
      </c>
      <c r="H28">
        <f>IF(AND('market with tax'!$A$23="y",K28=0),MAX(B28-C28,0),0)</f>
        <v>0</v>
      </c>
      <c r="I28">
        <f>MAX(B28-'market with tax'!$C$15,0)</f>
        <v>25.200000000000003</v>
      </c>
      <c r="J28">
        <f>IF(D28&lt;B28,'market with tax'!$C$15,0)</f>
        <v>60</v>
      </c>
      <c r="K28">
        <f>IF(D28&gt;B28,0,1)</f>
        <v>1</v>
      </c>
    </row>
    <row r="29" spans="1:11" ht="12.75">
      <c r="A29">
        <f>0.2+A28</f>
        <v>5.000000000000002</v>
      </c>
      <c r="B29">
        <f>MAX(+'market with tax'!$B$3+'market with tax'!$B$4*A29,0)</f>
        <v>85</v>
      </c>
      <c r="C29">
        <f>+'market with tax'!$B$7+'market with tax'!$B$8*A29</f>
        <v>17.500000000000004</v>
      </c>
      <c r="D29">
        <f>+C29+'market with tax'!$A$10</f>
        <v>22.500000000000004</v>
      </c>
      <c r="E29">
        <f>+C29</f>
        <v>17.500000000000004</v>
      </c>
      <c r="F29">
        <f>MAX('market with tax'!$C$15-'market with tax'!$A$10-C29,0)</f>
        <v>37.5</v>
      </c>
      <c r="G29">
        <f>IF(A29&lt;'market with tax'!$C$13,'market with tax'!$A$10,0)</f>
        <v>5</v>
      </c>
      <c r="H29">
        <f>IF(AND('market with tax'!$A$23="y",K29=0),MAX(B29-C29,0),0)</f>
        <v>0</v>
      </c>
      <c r="I29">
        <f>MAX(B29-'market with tax'!$C$15,0)</f>
        <v>25</v>
      </c>
      <c r="J29">
        <f>IF(D29&lt;B29,'market with tax'!$C$15,0)</f>
        <v>60</v>
      </c>
      <c r="K29">
        <f>IF(D29&gt;B29,0,1)</f>
        <v>1</v>
      </c>
    </row>
    <row r="30" spans="1:11" ht="12.75">
      <c r="A30">
        <f>0.2+A29</f>
        <v>5.200000000000002</v>
      </c>
      <c r="B30">
        <f>MAX(+'market with tax'!$B$3+'market with tax'!$B$4*A30,0)</f>
        <v>84.8</v>
      </c>
      <c r="C30">
        <f>+'market with tax'!$B$7+'market with tax'!$B$8*A30</f>
        <v>17.800000000000004</v>
      </c>
      <c r="D30">
        <f>+C30+'market with tax'!$A$10</f>
        <v>22.800000000000004</v>
      </c>
      <c r="E30">
        <f>+C30</f>
        <v>17.800000000000004</v>
      </c>
      <c r="F30">
        <f>MAX('market with tax'!$C$15-'market with tax'!$A$10-C30,0)</f>
        <v>37.199999999999996</v>
      </c>
      <c r="G30">
        <f>IF(A30&lt;'market with tax'!$C$13,'market with tax'!$A$10,0)</f>
        <v>5</v>
      </c>
      <c r="H30">
        <f>IF(AND('market with tax'!$A$23="y",K30=0),MAX(B30-C30,0),0)</f>
        <v>0</v>
      </c>
      <c r="I30">
        <f>MAX(B30-'market with tax'!$C$15,0)</f>
        <v>24.799999999999997</v>
      </c>
      <c r="J30">
        <f>IF(D30&lt;B30,'market with tax'!$C$15,0)</f>
        <v>60</v>
      </c>
      <c r="K30">
        <f>IF(D30&gt;B30,0,1)</f>
        <v>1</v>
      </c>
    </row>
    <row r="31" spans="1:11" ht="12.75">
      <c r="A31">
        <f>0.2+A30</f>
        <v>5.400000000000002</v>
      </c>
      <c r="B31">
        <f>MAX(+'market with tax'!$B$3+'market with tax'!$B$4*A31,0)</f>
        <v>84.6</v>
      </c>
      <c r="C31">
        <f>+'market with tax'!$B$7+'market with tax'!$B$8*A31</f>
        <v>18.1</v>
      </c>
      <c r="D31">
        <f>+C31+'market with tax'!$A$10</f>
        <v>23.1</v>
      </c>
      <c r="E31">
        <f>+C31</f>
        <v>18.1</v>
      </c>
      <c r="F31">
        <f>MAX('market with tax'!$C$15-'market with tax'!$A$10-C31,0)</f>
        <v>36.9</v>
      </c>
      <c r="G31">
        <f>IF(A31&lt;'market with tax'!$C$13,'market with tax'!$A$10,0)</f>
        <v>5</v>
      </c>
      <c r="H31">
        <f>IF(AND('market with tax'!$A$23="y",K31=0),MAX(B31-C31,0),0)</f>
        <v>0</v>
      </c>
      <c r="I31">
        <f>MAX(B31-'market with tax'!$C$15,0)</f>
        <v>24.599999999999994</v>
      </c>
      <c r="J31">
        <f>IF(D31&lt;B31,'market with tax'!$C$15,0)</f>
        <v>60</v>
      </c>
      <c r="K31">
        <f>IF(D31&gt;B31,0,1)</f>
        <v>1</v>
      </c>
    </row>
    <row r="32" spans="1:11" ht="12.75">
      <c r="A32">
        <f>0.2+A31</f>
        <v>5.600000000000002</v>
      </c>
      <c r="B32">
        <f>MAX(+'market with tax'!$B$3+'market with tax'!$B$4*A32,0)</f>
        <v>84.39999999999999</v>
      </c>
      <c r="C32">
        <f>+'market with tax'!$B$7+'market with tax'!$B$8*A32</f>
        <v>18.400000000000006</v>
      </c>
      <c r="D32">
        <f>+C32+'market with tax'!$A$10</f>
        <v>23.400000000000006</v>
      </c>
      <c r="E32">
        <f>+C32</f>
        <v>18.400000000000006</v>
      </c>
      <c r="F32">
        <f>MAX('market with tax'!$C$15-'market with tax'!$A$10-C32,0)</f>
        <v>36.599999999999994</v>
      </c>
      <c r="G32">
        <f>IF(A32&lt;'market with tax'!$C$13,'market with tax'!$A$10,0)</f>
        <v>5</v>
      </c>
      <c r="H32">
        <f>IF(AND('market with tax'!$A$23="y",K32=0),MAX(B32-C32,0),0)</f>
        <v>0</v>
      </c>
      <c r="I32">
        <f>MAX(B32-'market with tax'!$C$15,0)</f>
        <v>24.39999999999999</v>
      </c>
      <c r="J32">
        <f>IF(D32&lt;B32,'market with tax'!$C$15,0)</f>
        <v>60</v>
      </c>
      <c r="K32">
        <f>IF(D32&gt;B32,0,1)</f>
        <v>1</v>
      </c>
    </row>
    <row r="33" spans="1:11" ht="12.75">
      <c r="A33">
        <f>0.2+A32</f>
        <v>5.8000000000000025</v>
      </c>
      <c r="B33">
        <f>MAX(+'market with tax'!$B$3+'market with tax'!$B$4*A33,0)</f>
        <v>84.2</v>
      </c>
      <c r="C33">
        <f>+'market with tax'!$B$7+'market with tax'!$B$8*A33</f>
        <v>18.700000000000003</v>
      </c>
      <c r="D33">
        <f>+C33+'market with tax'!$A$10</f>
        <v>23.700000000000003</v>
      </c>
      <c r="E33">
        <f>+C33</f>
        <v>18.700000000000003</v>
      </c>
      <c r="F33">
        <f>MAX('market with tax'!$C$15-'market with tax'!$A$10-C33,0)</f>
        <v>36.3</v>
      </c>
      <c r="G33">
        <f>IF(A33&lt;'market with tax'!$C$13,'market with tax'!$A$10,0)</f>
        <v>5</v>
      </c>
      <c r="H33">
        <f>IF(AND('market with tax'!$A$23="y",K33=0),MAX(B33-C33,0),0)</f>
        <v>0</v>
      </c>
      <c r="I33">
        <f>MAX(B33-'market with tax'!$C$15,0)</f>
        <v>24.200000000000003</v>
      </c>
      <c r="J33">
        <f>IF(D33&lt;B33,'market with tax'!$C$15,0)</f>
        <v>60</v>
      </c>
      <c r="K33">
        <f>IF(D33&gt;B33,0,1)</f>
        <v>1</v>
      </c>
    </row>
    <row r="34" spans="1:11" ht="12.75">
      <c r="A34">
        <f>0.2+A33</f>
        <v>6.000000000000003</v>
      </c>
      <c r="B34">
        <f>MAX(+'market with tax'!$B$3+'market with tax'!$B$4*A34,0)</f>
        <v>84</v>
      </c>
      <c r="C34">
        <f>+'market with tax'!$B$7+'market with tax'!$B$8*A34</f>
        <v>19.000000000000004</v>
      </c>
      <c r="D34">
        <f>+C34+'market with tax'!$A$10</f>
        <v>24.000000000000004</v>
      </c>
      <c r="E34">
        <f>+C34</f>
        <v>19.000000000000004</v>
      </c>
      <c r="F34">
        <f>MAX('market with tax'!$C$15-'market with tax'!$A$10-C34,0)</f>
        <v>36</v>
      </c>
      <c r="G34">
        <f>IF(A34&lt;'market with tax'!$C$13,'market with tax'!$A$10,0)</f>
        <v>5</v>
      </c>
      <c r="H34">
        <f>IF(AND('market with tax'!$A$23="y",K34=0),MAX(B34-C34,0),0)</f>
        <v>0</v>
      </c>
      <c r="I34">
        <f>MAX(B34-'market with tax'!$C$15,0)</f>
        <v>24</v>
      </c>
      <c r="J34">
        <f>IF(D34&lt;B34,'market with tax'!$C$15,0)</f>
        <v>60</v>
      </c>
      <c r="K34">
        <f>IF(D34&gt;B34,0,1)</f>
        <v>1</v>
      </c>
    </row>
    <row r="35" spans="1:11" ht="12.75">
      <c r="A35">
        <f>0.2+A34</f>
        <v>6.200000000000003</v>
      </c>
      <c r="B35">
        <f>MAX(+'market with tax'!$B$3+'market with tax'!$B$4*A35,0)</f>
        <v>83.8</v>
      </c>
      <c r="C35">
        <f>+'market with tax'!$B$7+'market with tax'!$B$8*A35</f>
        <v>19.300000000000004</v>
      </c>
      <c r="D35">
        <f>+C35+'market with tax'!$A$10</f>
        <v>24.300000000000004</v>
      </c>
      <c r="E35">
        <f>+C35</f>
        <v>19.300000000000004</v>
      </c>
      <c r="F35">
        <f>MAX('market with tax'!$C$15-'market with tax'!$A$10-C35,0)</f>
        <v>35.699999999999996</v>
      </c>
      <c r="G35">
        <f>IF(A35&lt;'market with tax'!$C$13,'market with tax'!$A$10,0)</f>
        <v>5</v>
      </c>
      <c r="H35">
        <f>IF(AND('market with tax'!$A$23="y",K35=0),MAX(B35-C35,0),0)</f>
        <v>0</v>
      </c>
      <c r="I35">
        <f>MAX(B35-'market with tax'!$C$15,0)</f>
        <v>23.799999999999997</v>
      </c>
      <c r="J35">
        <f>IF(D35&lt;B35,'market with tax'!$C$15,0)</f>
        <v>60</v>
      </c>
      <c r="K35">
        <f>IF(D35&gt;B35,0,1)</f>
        <v>1</v>
      </c>
    </row>
    <row r="36" spans="1:11" ht="12.75">
      <c r="A36">
        <f>0.2+A35</f>
        <v>6.400000000000003</v>
      </c>
      <c r="B36">
        <f>MAX(+'market with tax'!$B$3+'market with tax'!$B$4*A36,0)</f>
        <v>83.6</v>
      </c>
      <c r="C36">
        <f>+'market with tax'!$B$7+'market with tax'!$B$8*A36</f>
        <v>19.600000000000005</v>
      </c>
      <c r="D36">
        <f>+C36+'market with tax'!$A$10</f>
        <v>24.600000000000005</v>
      </c>
      <c r="E36">
        <f>+C36</f>
        <v>19.600000000000005</v>
      </c>
      <c r="F36">
        <f>MAX('market with tax'!$C$15-'market with tax'!$A$10-C36,0)</f>
        <v>35.39999999999999</v>
      </c>
      <c r="G36">
        <f>IF(A36&lt;'market with tax'!$C$13,'market with tax'!$A$10,0)</f>
        <v>5</v>
      </c>
      <c r="H36">
        <f>IF(AND('market with tax'!$A$23="y",K36=0),MAX(B36-C36,0),0)</f>
        <v>0</v>
      </c>
      <c r="I36">
        <f>MAX(B36-'market with tax'!$C$15,0)</f>
        <v>23.599999999999994</v>
      </c>
      <c r="J36">
        <f>IF(D36&lt;B36,'market with tax'!$C$15,0)</f>
        <v>60</v>
      </c>
      <c r="K36">
        <f>IF(D36&gt;B36,0,1)</f>
        <v>1</v>
      </c>
    </row>
    <row r="37" spans="1:11" ht="12.75">
      <c r="A37">
        <f>0.2+A36</f>
        <v>6.600000000000003</v>
      </c>
      <c r="B37">
        <f>MAX(+'market with tax'!$B$3+'market with tax'!$B$4*A37,0)</f>
        <v>83.39999999999999</v>
      </c>
      <c r="C37">
        <f>+'market with tax'!$B$7+'market with tax'!$B$8*A37</f>
        <v>19.900000000000006</v>
      </c>
      <c r="D37">
        <f>+C37+'market with tax'!$A$10</f>
        <v>24.900000000000006</v>
      </c>
      <c r="E37">
        <f>+C37</f>
        <v>19.900000000000006</v>
      </c>
      <c r="F37">
        <f>MAX('market with tax'!$C$15-'market with tax'!$A$10-C37,0)</f>
        <v>35.099999999999994</v>
      </c>
      <c r="G37">
        <f>IF(A37&lt;'market with tax'!$C$13,'market with tax'!$A$10,0)</f>
        <v>5</v>
      </c>
      <c r="H37">
        <f>IF(AND('market with tax'!$A$23="y",K37=0),MAX(B37-C37,0),0)</f>
        <v>0</v>
      </c>
      <c r="I37">
        <f>MAX(B37-'market with tax'!$C$15,0)</f>
        <v>23.39999999999999</v>
      </c>
      <c r="J37">
        <f>IF(D37&lt;B37,'market with tax'!$C$15,0)</f>
        <v>60</v>
      </c>
      <c r="K37">
        <f>IF(D37&gt;B37,0,1)</f>
        <v>1</v>
      </c>
    </row>
    <row r="38" spans="1:11" ht="12.75">
      <c r="A38">
        <f>0.2+A37</f>
        <v>6.800000000000003</v>
      </c>
      <c r="B38">
        <f>MAX(+'market with tax'!$B$3+'market with tax'!$B$4*A38,0)</f>
        <v>83.2</v>
      </c>
      <c r="C38">
        <f>+'market with tax'!$B$7+'market with tax'!$B$8*A38</f>
        <v>20.200000000000003</v>
      </c>
      <c r="D38">
        <f>+C38+'market with tax'!$A$10</f>
        <v>25.200000000000003</v>
      </c>
      <c r="E38">
        <f>+C38</f>
        <v>20.200000000000003</v>
      </c>
      <c r="F38">
        <f>MAX('market with tax'!$C$15-'market with tax'!$A$10-C38,0)</f>
        <v>34.8</v>
      </c>
      <c r="G38">
        <f>IF(A38&lt;'market with tax'!$C$13,'market with tax'!$A$10,0)</f>
        <v>5</v>
      </c>
      <c r="H38">
        <f>IF(AND('market with tax'!$A$23="y",K38=0),MAX(B38-C38,0),0)</f>
        <v>0</v>
      </c>
      <c r="I38">
        <f>MAX(B38-'market with tax'!$C$15,0)</f>
        <v>23.200000000000003</v>
      </c>
      <c r="J38">
        <f>IF(D38&lt;B38,'market with tax'!$C$15,0)</f>
        <v>60</v>
      </c>
      <c r="K38">
        <f>IF(D38&gt;B38,0,1)</f>
        <v>1</v>
      </c>
    </row>
    <row r="39" spans="1:11" ht="12.75">
      <c r="A39">
        <f>0.2+A38</f>
        <v>7.0000000000000036</v>
      </c>
      <c r="B39">
        <f>MAX(+'market with tax'!$B$3+'market with tax'!$B$4*A39,0)</f>
        <v>83</v>
      </c>
      <c r="C39">
        <f>+'market with tax'!$B$7+'market with tax'!$B$8*A39</f>
        <v>20.500000000000007</v>
      </c>
      <c r="D39">
        <f>+C39+'market with tax'!$A$10</f>
        <v>25.500000000000007</v>
      </c>
      <c r="E39">
        <f>+C39</f>
        <v>20.500000000000007</v>
      </c>
      <c r="F39">
        <f>MAX('market with tax'!$C$15-'market with tax'!$A$10-C39,0)</f>
        <v>34.49999999999999</v>
      </c>
      <c r="G39">
        <f>IF(A39&lt;'market with tax'!$C$13,'market with tax'!$A$10,0)</f>
        <v>5</v>
      </c>
      <c r="H39">
        <f>IF(AND('market with tax'!$A$23="y",K39=0),MAX(B39-C39,0),0)</f>
        <v>0</v>
      </c>
      <c r="I39">
        <f>MAX(B39-'market with tax'!$C$15,0)</f>
        <v>23</v>
      </c>
      <c r="J39">
        <f>IF(D39&lt;B39,'market with tax'!$C$15,0)</f>
        <v>60</v>
      </c>
      <c r="K39">
        <f>IF(D39&gt;B39,0,1)</f>
        <v>1</v>
      </c>
    </row>
    <row r="40" spans="1:11" ht="12.75">
      <c r="A40">
        <f>0.2+A39</f>
        <v>7.200000000000004</v>
      </c>
      <c r="B40">
        <f>MAX(+'market with tax'!$B$3+'market with tax'!$B$4*A40,0)</f>
        <v>82.8</v>
      </c>
      <c r="C40">
        <f>+'market with tax'!$B$7+'market with tax'!$B$8*A40</f>
        <v>20.800000000000004</v>
      </c>
      <c r="D40">
        <f>+C40+'market with tax'!$A$10</f>
        <v>25.800000000000004</v>
      </c>
      <c r="E40">
        <f>+C40</f>
        <v>20.800000000000004</v>
      </c>
      <c r="F40">
        <f>MAX('market with tax'!$C$15-'market with tax'!$A$10-C40,0)</f>
        <v>34.199999999999996</v>
      </c>
      <c r="G40">
        <f>IF(A40&lt;'market with tax'!$C$13,'market with tax'!$A$10,0)</f>
        <v>5</v>
      </c>
      <c r="H40">
        <f>IF(AND('market with tax'!$A$23="y",K40=0),MAX(B40-C40,0),0)</f>
        <v>0</v>
      </c>
      <c r="I40">
        <f>MAX(B40-'market with tax'!$C$15,0)</f>
        <v>22.799999999999997</v>
      </c>
      <c r="J40">
        <f>IF(D40&lt;B40,'market with tax'!$C$15,0)</f>
        <v>60</v>
      </c>
      <c r="K40">
        <f>IF(D40&gt;B40,0,1)</f>
        <v>1</v>
      </c>
    </row>
    <row r="41" spans="1:11" ht="12.75">
      <c r="A41">
        <f>0.2+A40</f>
        <v>7.400000000000004</v>
      </c>
      <c r="B41">
        <f>MAX(+'market with tax'!$B$3+'market with tax'!$B$4*A41,0)</f>
        <v>82.6</v>
      </c>
      <c r="C41">
        <f>+'market with tax'!$B$7+'market with tax'!$B$8*A41</f>
        <v>21.100000000000005</v>
      </c>
      <c r="D41">
        <f>+C41+'market with tax'!$A$10</f>
        <v>26.100000000000005</v>
      </c>
      <c r="E41">
        <f>+C41</f>
        <v>21.100000000000005</v>
      </c>
      <c r="F41">
        <f>MAX('market with tax'!$C$15-'market with tax'!$A$10-C41,0)</f>
        <v>33.89999999999999</v>
      </c>
      <c r="G41">
        <f>IF(A41&lt;'market with tax'!$C$13,'market with tax'!$A$10,0)</f>
        <v>5</v>
      </c>
      <c r="H41">
        <f>IF(AND('market with tax'!$A$23="y",K41=0),MAX(B41-C41,0),0)</f>
        <v>0</v>
      </c>
      <c r="I41">
        <f>MAX(B41-'market with tax'!$C$15,0)</f>
        <v>22.599999999999994</v>
      </c>
      <c r="J41">
        <f>IF(D41&lt;B41,'market with tax'!$C$15,0)</f>
        <v>60</v>
      </c>
      <c r="K41">
        <f>IF(D41&gt;B41,0,1)</f>
        <v>1</v>
      </c>
    </row>
    <row r="42" spans="1:11" ht="12.75">
      <c r="A42">
        <f>0.2+A41</f>
        <v>7.600000000000004</v>
      </c>
      <c r="B42">
        <f>MAX(+'market with tax'!$B$3+'market with tax'!$B$4*A42,0)</f>
        <v>82.39999999999999</v>
      </c>
      <c r="C42">
        <f>+'market with tax'!$B$7+'market with tax'!$B$8*A42</f>
        <v>21.400000000000006</v>
      </c>
      <c r="D42">
        <f>+C42+'market with tax'!$A$10</f>
        <v>26.400000000000006</v>
      </c>
      <c r="E42">
        <f>+C42</f>
        <v>21.400000000000006</v>
      </c>
      <c r="F42">
        <f>MAX('market with tax'!$C$15-'market with tax'!$A$10-C42,0)</f>
        <v>33.599999999999994</v>
      </c>
      <c r="G42">
        <f>IF(A42&lt;'market with tax'!$C$13,'market with tax'!$A$10,0)</f>
        <v>5</v>
      </c>
      <c r="H42">
        <f>IF(AND('market with tax'!$A$23="y",K42=0),MAX(B42-C42,0),0)</f>
        <v>0</v>
      </c>
      <c r="I42">
        <f>MAX(B42-'market with tax'!$C$15,0)</f>
        <v>22.39999999999999</v>
      </c>
      <c r="J42">
        <f>IF(D42&lt;B42,'market with tax'!$C$15,0)</f>
        <v>60</v>
      </c>
      <c r="K42">
        <f>IF(D42&gt;B42,0,1)</f>
        <v>1</v>
      </c>
    </row>
    <row r="43" spans="1:11" ht="12.75">
      <c r="A43">
        <f>0.2+A42</f>
        <v>7.800000000000004</v>
      </c>
      <c r="B43">
        <f>MAX(+'market with tax'!$B$3+'market with tax'!$B$4*A43,0)</f>
        <v>82.19999999999999</v>
      </c>
      <c r="C43">
        <f>+'market with tax'!$B$7+'market with tax'!$B$8*A43</f>
        <v>21.700000000000006</v>
      </c>
      <c r="D43">
        <f>+C43+'market with tax'!$A$10</f>
        <v>26.700000000000006</v>
      </c>
      <c r="E43">
        <f>+C43</f>
        <v>21.700000000000006</v>
      </c>
      <c r="F43">
        <f>MAX('market with tax'!$C$15-'market with tax'!$A$10-C43,0)</f>
        <v>33.3</v>
      </c>
      <c r="G43">
        <f>IF(A43&lt;'market with tax'!$C$13,'market with tax'!$A$10,0)</f>
        <v>5</v>
      </c>
      <c r="H43">
        <f>IF(AND('market with tax'!$A$23="y",K43=0),MAX(B43-C43,0),0)</f>
        <v>0</v>
      </c>
      <c r="I43">
        <f>MAX(B43-'market with tax'!$C$15,0)</f>
        <v>22.19999999999999</v>
      </c>
      <c r="J43">
        <f>IF(D43&lt;B43,'market with tax'!$C$15,0)</f>
        <v>60</v>
      </c>
      <c r="K43">
        <f>IF(D43&gt;B43,0,1)</f>
        <v>1</v>
      </c>
    </row>
    <row r="44" spans="1:11" ht="12.75">
      <c r="A44">
        <f>0.2+A43</f>
        <v>8.000000000000004</v>
      </c>
      <c r="B44">
        <f>MAX(+'market with tax'!$B$3+'market with tax'!$B$4*A44,0)</f>
        <v>82</v>
      </c>
      <c r="C44">
        <f>+'market with tax'!$B$7+'market with tax'!$B$8*A44</f>
        <v>22.000000000000007</v>
      </c>
      <c r="D44">
        <f>+C44+'market with tax'!$A$10</f>
        <v>27.000000000000007</v>
      </c>
      <c r="E44">
        <f>+C44</f>
        <v>22.000000000000007</v>
      </c>
      <c r="F44">
        <f>MAX('market with tax'!$C$15-'market with tax'!$A$10-C44,0)</f>
        <v>32.99999999999999</v>
      </c>
      <c r="G44">
        <f>IF(A44&lt;'market with tax'!$C$13,'market with tax'!$A$10,0)</f>
        <v>5</v>
      </c>
      <c r="H44">
        <f>IF(AND('market with tax'!$A$23="y",K44=0),MAX(B44-C44,0),0)</f>
        <v>0</v>
      </c>
      <c r="I44">
        <f>MAX(B44-'market with tax'!$C$15,0)</f>
        <v>22</v>
      </c>
      <c r="J44">
        <f>IF(D44&lt;B44,'market with tax'!$C$15,0)</f>
        <v>60</v>
      </c>
      <c r="K44">
        <f>IF(D44&gt;B44,0,1)</f>
        <v>1</v>
      </c>
    </row>
    <row r="45" spans="1:11" ht="12.75">
      <c r="A45">
        <f>0.2+A44</f>
        <v>8.200000000000003</v>
      </c>
      <c r="B45">
        <f>MAX(+'market with tax'!$B$3+'market with tax'!$B$4*A45,0)</f>
        <v>81.8</v>
      </c>
      <c r="C45">
        <f>+'market with tax'!$B$7+'market with tax'!$B$8*A45</f>
        <v>22.300000000000004</v>
      </c>
      <c r="D45">
        <f>+C45+'market with tax'!$A$10</f>
        <v>27.300000000000004</v>
      </c>
      <c r="E45">
        <f>+C45</f>
        <v>22.300000000000004</v>
      </c>
      <c r="F45">
        <f>MAX('market with tax'!$C$15-'market with tax'!$A$10-C45,0)</f>
        <v>32.699999999999996</v>
      </c>
      <c r="G45">
        <f>IF(A45&lt;'market with tax'!$C$13,'market with tax'!$A$10,0)</f>
        <v>5</v>
      </c>
      <c r="H45">
        <f>IF(AND('market with tax'!$A$23="y",K45=0),MAX(B45-C45,0),0)</f>
        <v>0</v>
      </c>
      <c r="I45">
        <f>MAX(B45-'market with tax'!$C$15,0)</f>
        <v>21.799999999999997</v>
      </c>
      <c r="J45">
        <f>IF(D45&lt;B45,'market with tax'!$C$15,0)</f>
        <v>60</v>
      </c>
      <c r="K45">
        <f>IF(D45&gt;B45,0,1)</f>
        <v>1</v>
      </c>
    </row>
    <row r="46" spans="1:11" ht="12.75">
      <c r="A46">
        <f>0.2+A45</f>
        <v>8.400000000000002</v>
      </c>
      <c r="B46">
        <f>MAX(+'market with tax'!$B$3+'market with tax'!$B$4*A46,0)</f>
        <v>81.6</v>
      </c>
      <c r="C46">
        <f>+'market with tax'!$B$7+'market with tax'!$B$8*A46</f>
        <v>22.6</v>
      </c>
      <c r="D46">
        <f>+C46+'market with tax'!$A$10</f>
        <v>27.6</v>
      </c>
      <c r="E46">
        <f>+C46</f>
        <v>22.6</v>
      </c>
      <c r="F46">
        <f>MAX('market with tax'!$C$15-'market with tax'!$A$10-C46,0)</f>
        <v>32.4</v>
      </c>
      <c r="G46">
        <f>IF(A46&lt;'market with tax'!$C$13,'market with tax'!$A$10,0)</f>
        <v>5</v>
      </c>
      <c r="H46">
        <f>IF(AND('market with tax'!$A$23="y",K46=0),MAX(B46-C46,0),0)</f>
        <v>0</v>
      </c>
      <c r="I46">
        <f>MAX(B46-'market with tax'!$C$15,0)</f>
        <v>21.599999999999994</v>
      </c>
      <c r="J46">
        <f>IF(D46&lt;B46,'market with tax'!$C$15,0)</f>
        <v>60</v>
      </c>
      <c r="K46">
        <f>IF(D46&gt;B46,0,1)</f>
        <v>1</v>
      </c>
    </row>
    <row r="47" spans="1:11" ht="12.75">
      <c r="A47">
        <f>0.2+A46</f>
        <v>8.600000000000001</v>
      </c>
      <c r="B47">
        <f>MAX(+'market with tax'!$B$3+'market with tax'!$B$4*A47,0)</f>
        <v>81.4</v>
      </c>
      <c r="C47">
        <f>+'market with tax'!$B$7+'market with tax'!$B$8*A47</f>
        <v>22.900000000000002</v>
      </c>
      <c r="D47">
        <f>+C47+'market with tax'!$A$10</f>
        <v>27.900000000000002</v>
      </c>
      <c r="E47">
        <f>+C47</f>
        <v>22.900000000000002</v>
      </c>
      <c r="F47">
        <f>MAX('market with tax'!$C$15-'market with tax'!$A$10-C47,0)</f>
        <v>32.099999999999994</v>
      </c>
      <c r="G47">
        <f>IF(A47&lt;'market with tax'!$C$13,'market with tax'!$A$10,0)</f>
        <v>5</v>
      </c>
      <c r="H47">
        <f>IF(AND('market with tax'!$A$23="y",K47=0),MAX(B47-C47,0),0)</f>
        <v>0</v>
      </c>
      <c r="I47">
        <f>MAX(B47-'market with tax'!$C$15,0)</f>
        <v>21.400000000000006</v>
      </c>
      <c r="J47">
        <f>IF(D47&lt;B47,'market with tax'!$C$15,0)</f>
        <v>60</v>
      </c>
      <c r="K47">
        <f>IF(D47&gt;B47,0,1)</f>
        <v>1</v>
      </c>
    </row>
    <row r="48" spans="1:11" ht="12.75">
      <c r="A48">
        <f>0.2+A47</f>
        <v>8.8</v>
      </c>
      <c r="B48">
        <f>MAX(+'market with tax'!$B$3+'market with tax'!$B$4*A48,0)</f>
        <v>81.2</v>
      </c>
      <c r="C48">
        <f>+'market with tax'!$B$7+'market with tax'!$B$8*A48</f>
        <v>23.200000000000003</v>
      </c>
      <c r="D48">
        <f>+C48+'market with tax'!$A$10</f>
        <v>28.200000000000003</v>
      </c>
      <c r="E48">
        <f>+C48</f>
        <v>23.200000000000003</v>
      </c>
      <c r="F48">
        <f>MAX('market with tax'!$C$15-'market with tax'!$A$10-C48,0)</f>
        <v>31.799999999999997</v>
      </c>
      <c r="G48">
        <f>IF(A48&lt;'market with tax'!$C$13,'market with tax'!$A$10,0)</f>
        <v>5</v>
      </c>
      <c r="H48">
        <f>IF(AND('market with tax'!$A$23="y",K48=0),MAX(B48-C48,0),0)</f>
        <v>0</v>
      </c>
      <c r="I48">
        <f>MAX(B48-'market with tax'!$C$15,0)</f>
        <v>21.200000000000003</v>
      </c>
      <c r="J48">
        <f>IF(D48&lt;B48,'market with tax'!$C$15,0)</f>
        <v>60</v>
      </c>
      <c r="K48">
        <f>IF(D48&gt;B48,0,1)</f>
        <v>1</v>
      </c>
    </row>
    <row r="49" spans="1:11" ht="12.75">
      <c r="A49">
        <f>0.2+A48</f>
        <v>9</v>
      </c>
      <c r="B49">
        <f>MAX(+'market with tax'!$B$3+'market with tax'!$B$4*A49,0)</f>
        <v>81</v>
      </c>
      <c r="C49">
        <f>+'market with tax'!$B$7+'market with tax'!$B$8*A49</f>
        <v>23.5</v>
      </c>
      <c r="D49">
        <f>+C49+'market with tax'!$A$10</f>
        <v>28.5</v>
      </c>
      <c r="E49">
        <f>+C49</f>
        <v>23.5</v>
      </c>
      <c r="F49">
        <f>MAX('market with tax'!$C$15-'market with tax'!$A$10-C49,0)</f>
        <v>31.5</v>
      </c>
      <c r="G49">
        <f>IF(A49&lt;'market with tax'!$C$13,'market with tax'!$A$10,0)</f>
        <v>5</v>
      </c>
      <c r="H49">
        <f>IF(AND('market with tax'!$A$23="y",K49=0),MAX(B49-C49,0),0)</f>
        <v>0</v>
      </c>
      <c r="I49">
        <f>MAX(B49-'market with tax'!$C$15,0)</f>
        <v>21</v>
      </c>
      <c r="J49">
        <f>IF(D49&lt;B49,'market with tax'!$C$15,0)</f>
        <v>60</v>
      </c>
      <c r="K49">
        <f>IF(D49&gt;B49,0,1)</f>
        <v>1</v>
      </c>
    </row>
    <row r="50" spans="1:11" ht="12.75">
      <c r="A50">
        <f>0.2+A49</f>
        <v>9.2</v>
      </c>
      <c r="B50">
        <f>MAX(+'market with tax'!$B$3+'market with tax'!$B$4*A50,0)</f>
        <v>80.8</v>
      </c>
      <c r="C50">
        <f>+'market with tax'!$B$7+'market with tax'!$B$8*A50</f>
        <v>23.799999999999997</v>
      </c>
      <c r="D50">
        <f>+C50+'market with tax'!$A$10</f>
        <v>28.799999999999997</v>
      </c>
      <c r="E50">
        <f>+C50</f>
        <v>23.799999999999997</v>
      </c>
      <c r="F50">
        <f>MAX('market with tax'!$C$15-'market with tax'!$A$10-C50,0)</f>
        <v>31.200000000000003</v>
      </c>
      <c r="G50">
        <f>IF(A50&lt;'market with tax'!$C$13,'market with tax'!$A$10,0)</f>
        <v>5</v>
      </c>
      <c r="H50">
        <f>IF(AND('market with tax'!$A$23="y",K50=0),MAX(B50-C50,0),0)</f>
        <v>0</v>
      </c>
      <c r="I50">
        <f>MAX(B50-'market with tax'!$C$15,0)</f>
        <v>20.799999999999997</v>
      </c>
      <c r="J50">
        <f>IF(D50&lt;B50,'market with tax'!$C$15,0)</f>
        <v>60</v>
      </c>
      <c r="K50">
        <f>IF(D50&gt;B50,0,1)</f>
        <v>1</v>
      </c>
    </row>
    <row r="51" spans="1:11" ht="12.75">
      <c r="A51">
        <f>0.2+A50</f>
        <v>9.399999999999999</v>
      </c>
      <c r="B51">
        <f>MAX(+'market with tax'!$B$3+'market with tax'!$B$4*A51,0)</f>
        <v>80.6</v>
      </c>
      <c r="C51">
        <f>+'market with tax'!$B$7+'market with tax'!$B$8*A51</f>
        <v>24.099999999999998</v>
      </c>
      <c r="D51">
        <f>+C51+'market with tax'!$A$10</f>
        <v>29.099999999999998</v>
      </c>
      <c r="E51">
        <f>+C51</f>
        <v>24.099999999999998</v>
      </c>
      <c r="F51">
        <f>MAX('market with tax'!$C$15-'market with tax'!$A$10-C51,0)</f>
        <v>30.900000000000002</v>
      </c>
      <c r="G51">
        <f>IF(A51&lt;'market with tax'!$C$13,'market with tax'!$A$10,0)</f>
        <v>5</v>
      </c>
      <c r="H51">
        <f>IF(AND('market with tax'!$A$23="y",K51=0),MAX(B51-C51,0),0)</f>
        <v>0</v>
      </c>
      <c r="I51">
        <f>MAX(B51-'market with tax'!$C$15,0)</f>
        <v>20.599999999999994</v>
      </c>
      <c r="J51">
        <f>IF(D51&lt;B51,'market with tax'!$C$15,0)</f>
        <v>60</v>
      </c>
      <c r="K51">
        <f>IF(D51&gt;B51,0,1)</f>
        <v>1</v>
      </c>
    </row>
    <row r="52" spans="1:11" ht="12.75">
      <c r="A52">
        <f>0.2+A51</f>
        <v>9.599999999999998</v>
      </c>
      <c r="B52">
        <f>MAX(+'market with tax'!$B$3+'market with tax'!$B$4*A52,0)</f>
        <v>80.4</v>
      </c>
      <c r="C52">
        <f>+'market with tax'!$B$7+'market with tax'!$B$8*A52</f>
        <v>24.4</v>
      </c>
      <c r="D52">
        <f>+C52+'market with tax'!$A$10</f>
        <v>29.4</v>
      </c>
      <c r="E52">
        <f>+C52</f>
        <v>24.4</v>
      </c>
      <c r="F52">
        <f>MAX('market with tax'!$C$15-'market with tax'!$A$10-C52,0)</f>
        <v>30.6</v>
      </c>
      <c r="G52">
        <f>IF(A52&lt;'market with tax'!$C$13,'market with tax'!$A$10,0)</f>
        <v>5</v>
      </c>
      <c r="H52">
        <f>IF(AND('market with tax'!$A$23="y",K52=0),MAX(B52-C52,0),0)</f>
        <v>0</v>
      </c>
      <c r="I52">
        <f>MAX(B52-'market with tax'!$C$15,0)</f>
        <v>20.400000000000006</v>
      </c>
      <c r="J52">
        <f>IF(D52&lt;B52,'market with tax'!$C$15,0)</f>
        <v>60</v>
      </c>
      <c r="K52">
        <f>IF(D52&gt;B52,0,1)</f>
        <v>1</v>
      </c>
    </row>
    <row r="53" spans="1:11" ht="12.75">
      <c r="A53">
        <f>0.2+A52</f>
        <v>9.799999999999997</v>
      </c>
      <c r="B53">
        <f>MAX(+'market with tax'!$B$3+'market with tax'!$B$4*A53,0)</f>
        <v>80.2</v>
      </c>
      <c r="C53">
        <f>+'market with tax'!$B$7+'market with tax'!$B$8*A53</f>
        <v>24.699999999999996</v>
      </c>
      <c r="D53">
        <f>+C53+'market with tax'!$A$10</f>
        <v>29.699999999999996</v>
      </c>
      <c r="E53">
        <f>+C53</f>
        <v>24.699999999999996</v>
      </c>
      <c r="F53">
        <f>MAX('market with tax'!$C$15-'market with tax'!$A$10-C53,0)</f>
        <v>30.300000000000004</v>
      </c>
      <c r="G53">
        <f>IF(A53&lt;'market with tax'!$C$13,'market with tax'!$A$10,0)</f>
        <v>5</v>
      </c>
      <c r="H53">
        <f>IF(AND('market with tax'!$A$23="y",K53=0),MAX(B53-C53,0),0)</f>
        <v>0</v>
      </c>
      <c r="I53">
        <f>MAX(B53-'market with tax'!$C$15,0)</f>
        <v>20.200000000000003</v>
      </c>
      <c r="J53">
        <f>IF(D53&lt;B53,'market with tax'!$C$15,0)</f>
        <v>60</v>
      </c>
      <c r="K53">
        <f>IF(D53&gt;B53,0,1)</f>
        <v>1</v>
      </c>
    </row>
    <row r="54" spans="1:11" ht="12.75">
      <c r="A54">
        <f>0.2+A53</f>
        <v>9.999999999999996</v>
      </c>
      <c r="B54">
        <f>MAX(+'market with tax'!$B$3+'market with tax'!$B$4*A54,0)</f>
        <v>80</v>
      </c>
      <c r="C54">
        <f>+'market with tax'!$B$7+'market with tax'!$B$8*A54</f>
        <v>24.999999999999993</v>
      </c>
      <c r="D54">
        <f>+C54+'market with tax'!$A$10</f>
        <v>29.999999999999993</v>
      </c>
      <c r="E54">
        <f>+C54</f>
        <v>24.999999999999993</v>
      </c>
      <c r="F54">
        <f>MAX('market with tax'!$C$15-'market with tax'!$A$10-C54,0)</f>
        <v>30.000000000000007</v>
      </c>
      <c r="G54">
        <f>IF(A54&lt;'market with tax'!$C$13,'market with tax'!$A$10,0)</f>
        <v>5</v>
      </c>
      <c r="H54">
        <f>IF(AND('market with tax'!$A$23="y",K54=0),MAX(B54-C54,0),0)</f>
        <v>0</v>
      </c>
      <c r="I54">
        <f>MAX(B54-'market with tax'!$C$15,0)</f>
        <v>20</v>
      </c>
      <c r="J54">
        <f>IF(D54&lt;B54,'market with tax'!$C$15,0)</f>
        <v>60</v>
      </c>
      <c r="K54">
        <f>IF(D54&gt;B54,0,1)</f>
        <v>1</v>
      </c>
    </row>
    <row r="55" spans="1:11" ht="12.75">
      <c r="A55">
        <f>0.2+A54</f>
        <v>10.199999999999996</v>
      </c>
      <c r="B55">
        <f>MAX(+'market with tax'!$B$3+'market with tax'!$B$4*A55,0)</f>
        <v>79.80000000000001</v>
      </c>
      <c r="C55">
        <f>+'market with tax'!$B$7+'market with tax'!$B$8*A55</f>
        <v>25.299999999999994</v>
      </c>
      <c r="D55">
        <f>+C55+'market with tax'!$A$10</f>
        <v>30.299999999999994</v>
      </c>
      <c r="E55">
        <f>+C55</f>
        <v>25.299999999999994</v>
      </c>
      <c r="F55">
        <f>MAX('market with tax'!$C$15-'market with tax'!$A$10-C55,0)</f>
        <v>29.700000000000006</v>
      </c>
      <c r="G55">
        <f>IF(A55&lt;'market with tax'!$C$13,'market with tax'!$A$10,0)</f>
        <v>5</v>
      </c>
      <c r="H55">
        <f>IF(AND('market with tax'!$A$23="y",K55=0),MAX(B55-C55,0),0)</f>
        <v>0</v>
      </c>
      <c r="I55">
        <f>MAX(B55-'market with tax'!$C$15,0)</f>
        <v>19.80000000000001</v>
      </c>
      <c r="J55">
        <f>IF(D55&lt;B55,'market with tax'!$C$15,0)</f>
        <v>60</v>
      </c>
      <c r="K55">
        <f>IF(D55&gt;B55,0,1)</f>
        <v>1</v>
      </c>
    </row>
    <row r="56" spans="1:11" ht="12.75">
      <c r="A56">
        <f>0.2+A55</f>
        <v>10.399999999999995</v>
      </c>
      <c r="B56">
        <f>MAX(+'market with tax'!$B$3+'market with tax'!$B$4*A56,0)</f>
        <v>79.60000000000001</v>
      </c>
      <c r="C56">
        <f>+'market with tax'!$B$7+'market with tax'!$B$8*A56</f>
        <v>25.599999999999994</v>
      </c>
      <c r="D56">
        <f>+C56+'market with tax'!$A$10</f>
        <v>30.599999999999994</v>
      </c>
      <c r="E56">
        <f>+C56</f>
        <v>25.599999999999994</v>
      </c>
      <c r="F56">
        <f>MAX('market with tax'!$C$15-'market with tax'!$A$10-C56,0)</f>
        <v>29.400000000000006</v>
      </c>
      <c r="G56">
        <f>IF(A56&lt;'market with tax'!$C$13,'market with tax'!$A$10,0)</f>
        <v>5</v>
      </c>
      <c r="H56">
        <f>IF(AND('market with tax'!$A$23="y",K56=0),MAX(B56-C56,0),0)</f>
        <v>0</v>
      </c>
      <c r="I56">
        <f>MAX(B56-'market with tax'!$C$15,0)</f>
        <v>19.60000000000001</v>
      </c>
      <c r="J56">
        <f>IF(D56&lt;B56,'market with tax'!$C$15,0)</f>
        <v>60</v>
      </c>
      <c r="K56">
        <f>IF(D56&gt;B56,0,1)</f>
        <v>1</v>
      </c>
    </row>
    <row r="57" spans="1:11" ht="12.75">
      <c r="A57">
        <f>0.2+A56</f>
        <v>10.599999999999994</v>
      </c>
      <c r="B57">
        <f>MAX(+'market with tax'!$B$3+'market with tax'!$B$4*A57,0)</f>
        <v>79.4</v>
      </c>
      <c r="C57">
        <f>+'market with tax'!$B$7+'market with tax'!$B$8*A57</f>
        <v>25.89999999999999</v>
      </c>
      <c r="D57">
        <f>+C57+'market with tax'!$A$10</f>
        <v>30.89999999999999</v>
      </c>
      <c r="E57">
        <f>+C57</f>
        <v>25.89999999999999</v>
      </c>
      <c r="F57">
        <f>MAX('market with tax'!$C$15-'market with tax'!$A$10-C57,0)</f>
        <v>29.10000000000001</v>
      </c>
      <c r="G57">
        <f>IF(A57&lt;'market with tax'!$C$13,'market with tax'!$A$10,0)</f>
        <v>5</v>
      </c>
      <c r="H57">
        <f>IF(AND('market with tax'!$A$23="y",K57=0),MAX(B57-C57,0),0)</f>
        <v>0</v>
      </c>
      <c r="I57">
        <f>MAX(B57-'market with tax'!$C$15,0)</f>
        <v>19.400000000000006</v>
      </c>
      <c r="J57">
        <f>IF(D57&lt;B57,'market with tax'!$C$15,0)</f>
        <v>60</v>
      </c>
      <c r="K57">
        <f>IF(D57&gt;B57,0,1)</f>
        <v>1</v>
      </c>
    </row>
    <row r="58" spans="1:11" ht="12.75">
      <c r="A58">
        <f>0.2+A57</f>
        <v>10.799999999999994</v>
      </c>
      <c r="B58">
        <f>MAX(+'market with tax'!$B$3+'market with tax'!$B$4*A58,0)</f>
        <v>79.2</v>
      </c>
      <c r="C58">
        <f>+'market with tax'!$B$7+'market with tax'!$B$8*A58</f>
        <v>26.19999999999999</v>
      </c>
      <c r="D58">
        <f>+C58+'market with tax'!$A$10</f>
        <v>31.19999999999999</v>
      </c>
      <c r="E58">
        <f>+C58</f>
        <v>26.19999999999999</v>
      </c>
      <c r="F58">
        <f>MAX('market with tax'!$C$15-'market with tax'!$A$10-C58,0)</f>
        <v>28.80000000000001</v>
      </c>
      <c r="G58">
        <f>IF(A58&lt;'market with tax'!$C$13,'market with tax'!$A$10,0)</f>
        <v>5</v>
      </c>
      <c r="H58">
        <f>IF(AND('market with tax'!$A$23="y",K58=0),MAX(B58-C58,0),0)</f>
        <v>0</v>
      </c>
      <c r="I58">
        <f>MAX(B58-'market with tax'!$C$15,0)</f>
        <v>19.200000000000003</v>
      </c>
      <c r="J58">
        <f>IF(D58&lt;B58,'market with tax'!$C$15,0)</f>
        <v>60</v>
      </c>
      <c r="K58">
        <f>IF(D58&gt;B58,0,1)</f>
        <v>1</v>
      </c>
    </row>
    <row r="59" spans="1:11" ht="12.75">
      <c r="A59">
        <f>0.2+A58</f>
        <v>10.999999999999993</v>
      </c>
      <c r="B59">
        <f>MAX(+'market with tax'!$B$3+'market with tax'!$B$4*A59,0)</f>
        <v>79</v>
      </c>
      <c r="C59">
        <f>+'market with tax'!$B$7+'market with tax'!$B$8*A59</f>
        <v>26.49999999999999</v>
      </c>
      <c r="D59">
        <f>+C59+'market with tax'!$A$10</f>
        <v>31.49999999999999</v>
      </c>
      <c r="E59">
        <f>+C59</f>
        <v>26.49999999999999</v>
      </c>
      <c r="F59">
        <f>MAX('market with tax'!$C$15-'market with tax'!$A$10-C59,0)</f>
        <v>28.50000000000001</v>
      </c>
      <c r="G59">
        <f>IF(A59&lt;'market with tax'!$C$13,'market with tax'!$A$10,0)</f>
        <v>5</v>
      </c>
      <c r="H59">
        <f>IF(AND('market with tax'!$A$23="y",K59=0),MAX(B59-C59,0),0)</f>
        <v>0</v>
      </c>
      <c r="I59">
        <f>MAX(B59-'market with tax'!$C$15,0)</f>
        <v>19</v>
      </c>
      <c r="J59">
        <f>IF(D59&lt;B59,'market with tax'!$C$15,0)</f>
        <v>60</v>
      </c>
      <c r="K59">
        <f>IF(D59&gt;B59,0,1)</f>
        <v>1</v>
      </c>
    </row>
    <row r="60" spans="1:11" ht="12.75">
      <c r="A60">
        <f>0.2+A59</f>
        <v>11.199999999999992</v>
      </c>
      <c r="B60">
        <f>MAX(+'market with tax'!$B$3+'market with tax'!$B$4*A60,0)</f>
        <v>78.80000000000001</v>
      </c>
      <c r="C60">
        <f>+'market with tax'!$B$7+'market with tax'!$B$8*A60</f>
        <v>26.79999999999999</v>
      </c>
      <c r="D60">
        <f>+C60+'market with tax'!$A$10</f>
        <v>31.79999999999999</v>
      </c>
      <c r="E60">
        <f>+C60</f>
        <v>26.79999999999999</v>
      </c>
      <c r="F60">
        <f>MAX('market with tax'!$C$15-'market with tax'!$A$10-C60,0)</f>
        <v>28.20000000000001</v>
      </c>
      <c r="G60">
        <f>IF(A60&lt;'market with tax'!$C$13,'market with tax'!$A$10,0)</f>
        <v>5</v>
      </c>
      <c r="H60">
        <f>IF(AND('market with tax'!$A$23="y",K60=0),MAX(B60-C60,0),0)</f>
        <v>0</v>
      </c>
      <c r="I60">
        <f>MAX(B60-'market with tax'!$C$15,0)</f>
        <v>18.80000000000001</v>
      </c>
      <c r="J60">
        <f>IF(D60&lt;B60,'market with tax'!$C$15,0)</f>
        <v>60</v>
      </c>
      <c r="K60">
        <f>IF(D60&gt;B60,0,1)</f>
        <v>1</v>
      </c>
    </row>
    <row r="61" spans="1:11" ht="12.75">
      <c r="A61">
        <f>0.2+A60</f>
        <v>11.399999999999991</v>
      </c>
      <c r="B61">
        <f>MAX(+'market with tax'!$B$3+'market with tax'!$B$4*A61,0)</f>
        <v>78.60000000000001</v>
      </c>
      <c r="C61">
        <f>+'market with tax'!$B$7+'market with tax'!$B$8*A61</f>
        <v>27.099999999999987</v>
      </c>
      <c r="D61">
        <f>+C61+'market with tax'!$A$10</f>
        <v>32.09999999999999</v>
      </c>
      <c r="E61">
        <f>+C61</f>
        <v>27.099999999999987</v>
      </c>
      <c r="F61">
        <f>MAX('market with tax'!$C$15-'market with tax'!$A$10-C61,0)</f>
        <v>27.900000000000013</v>
      </c>
      <c r="G61">
        <f>IF(A61&lt;'market with tax'!$C$13,'market with tax'!$A$10,0)</f>
        <v>5</v>
      </c>
      <c r="H61">
        <f>IF(AND('market with tax'!$A$23="y",K61=0),MAX(B61-C61,0),0)</f>
        <v>0</v>
      </c>
      <c r="I61">
        <f>MAX(B61-'market with tax'!$C$15,0)</f>
        <v>18.60000000000001</v>
      </c>
      <c r="J61">
        <f>IF(D61&lt;B61,'market with tax'!$C$15,0)</f>
        <v>60</v>
      </c>
      <c r="K61">
        <f>IF(D61&gt;B61,0,1)</f>
        <v>1</v>
      </c>
    </row>
    <row r="62" spans="1:11" ht="12.75">
      <c r="A62">
        <f>0.2+A61</f>
        <v>11.59999999999999</v>
      </c>
      <c r="B62">
        <f>MAX(+'market with tax'!$B$3+'market with tax'!$B$4*A62,0)</f>
        <v>78.4</v>
      </c>
      <c r="C62">
        <f>+'market with tax'!$B$7+'market with tax'!$B$8*A62</f>
        <v>27.399999999999984</v>
      </c>
      <c r="D62">
        <f>+C62+'market with tax'!$A$10</f>
        <v>32.399999999999984</v>
      </c>
      <c r="E62">
        <f>+C62</f>
        <v>27.399999999999984</v>
      </c>
      <c r="F62">
        <f>MAX('market with tax'!$C$15-'market with tax'!$A$10-C62,0)</f>
        <v>27.600000000000016</v>
      </c>
      <c r="G62">
        <f>IF(A62&lt;'market with tax'!$C$13,'market with tax'!$A$10,0)</f>
        <v>5</v>
      </c>
      <c r="H62">
        <f>IF(AND('market with tax'!$A$23="y",K62=0),MAX(B62-C62,0),0)</f>
        <v>0</v>
      </c>
      <c r="I62">
        <f>MAX(B62-'market with tax'!$C$15,0)</f>
        <v>18.400000000000006</v>
      </c>
      <c r="J62">
        <f>IF(D62&lt;B62,'market with tax'!$C$15,0)</f>
        <v>60</v>
      </c>
      <c r="K62">
        <f>IF(D62&gt;B62,0,1)</f>
        <v>1</v>
      </c>
    </row>
    <row r="63" spans="1:11" ht="12.75">
      <c r="A63">
        <f>0.2+A62</f>
        <v>11.79999999999999</v>
      </c>
      <c r="B63">
        <f>MAX(+'market with tax'!$B$3+'market with tax'!$B$4*A63,0)</f>
        <v>78.20000000000002</v>
      </c>
      <c r="C63">
        <f>+'market with tax'!$B$7+'market with tax'!$B$8*A63</f>
        <v>27.699999999999985</v>
      </c>
      <c r="D63">
        <f>+C63+'market with tax'!$A$10</f>
        <v>32.69999999999999</v>
      </c>
      <c r="E63">
        <f>+C63</f>
        <v>27.699999999999985</v>
      </c>
      <c r="F63">
        <f>MAX('market with tax'!$C$15-'market with tax'!$A$10-C63,0)</f>
        <v>27.300000000000015</v>
      </c>
      <c r="G63">
        <f>IF(A63&lt;'market with tax'!$C$13,'market with tax'!$A$10,0)</f>
        <v>5</v>
      </c>
      <c r="H63">
        <f>IF(AND('market with tax'!$A$23="y",K63=0),MAX(B63-C63,0),0)</f>
        <v>0</v>
      </c>
      <c r="I63">
        <f>MAX(B63-'market with tax'!$C$15,0)</f>
        <v>18.200000000000017</v>
      </c>
      <c r="J63">
        <f>IF(D63&lt;B63,'market with tax'!$C$15,0)</f>
        <v>60</v>
      </c>
      <c r="K63">
        <f>IF(D63&gt;B63,0,1)</f>
        <v>1</v>
      </c>
    </row>
    <row r="64" spans="1:11" ht="12.75">
      <c r="A64">
        <f>0.2+A63</f>
        <v>11.99999999999999</v>
      </c>
      <c r="B64">
        <f>MAX(+'market with tax'!$B$3+'market with tax'!$B$4*A64,0)</f>
        <v>78.00000000000001</v>
      </c>
      <c r="C64">
        <f>+'market with tax'!$B$7+'market with tax'!$B$8*A64</f>
        <v>27.999999999999986</v>
      </c>
      <c r="D64">
        <f>+C64+'market with tax'!$A$10</f>
        <v>32.999999999999986</v>
      </c>
      <c r="E64">
        <f>+C64</f>
        <v>27.999999999999986</v>
      </c>
      <c r="F64">
        <f>MAX('market with tax'!$C$15-'market with tax'!$A$10-C64,0)</f>
        <v>27.000000000000014</v>
      </c>
      <c r="G64">
        <f>IF(A64&lt;'market with tax'!$C$13,'market with tax'!$A$10,0)</f>
        <v>5</v>
      </c>
      <c r="H64">
        <f>IF(AND('market with tax'!$A$23="y",K64=0),MAX(B64-C64,0),0)</f>
        <v>0</v>
      </c>
      <c r="I64">
        <f>MAX(B64-'market with tax'!$C$15,0)</f>
        <v>18.000000000000014</v>
      </c>
      <c r="J64">
        <f>IF(D64&lt;B64,'market with tax'!$C$15,0)</f>
        <v>60</v>
      </c>
      <c r="K64">
        <f>IF(D64&gt;B64,0,1)</f>
        <v>1</v>
      </c>
    </row>
    <row r="65" spans="1:11" ht="12.75">
      <c r="A65">
        <f>0.2+A64</f>
        <v>12.199999999999989</v>
      </c>
      <c r="B65">
        <f>MAX(+'market with tax'!$B$3+'market with tax'!$B$4*A65,0)</f>
        <v>77.80000000000001</v>
      </c>
      <c r="C65">
        <f>+'market with tax'!$B$7+'market with tax'!$B$8*A65</f>
        <v>28.299999999999983</v>
      </c>
      <c r="D65">
        <f>+C65+'market with tax'!$A$10</f>
        <v>33.29999999999998</v>
      </c>
      <c r="E65">
        <f>+C65</f>
        <v>28.299999999999983</v>
      </c>
      <c r="F65">
        <f>MAX('market with tax'!$C$15-'market with tax'!$A$10-C65,0)</f>
        <v>26.700000000000017</v>
      </c>
      <c r="G65">
        <f>IF(A65&lt;'market with tax'!$C$13,'market with tax'!$A$10,0)</f>
        <v>5</v>
      </c>
      <c r="H65">
        <f>IF(AND('market with tax'!$A$23="y",K65=0),MAX(B65-C65,0),0)</f>
        <v>0</v>
      </c>
      <c r="I65">
        <f>MAX(B65-'market with tax'!$C$15,0)</f>
        <v>17.80000000000001</v>
      </c>
      <c r="J65">
        <f>IF(D65&lt;B65,'market with tax'!$C$15,0)</f>
        <v>60</v>
      </c>
      <c r="K65">
        <f>IF(D65&gt;B65,0,1)</f>
        <v>1</v>
      </c>
    </row>
    <row r="66" spans="1:11" ht="12.75">
      <c r="A66">
        <f>0.2+A65</f>
        <v>12.399999999999988</v>
      </c>
      <c r="B66">
        <f>MAX(+'market with tax'!$B$3+'market with tax'!$B$4*A66,0)</f>
        <v>77.60000000000001</v>
      </c>
      <c r="C66">
        <f>+'market with tax'!$B$7+'market with tax'!$B$8*A66</f>
        <v>28.59999999999998</v>
      </c>
      <c r="D66">
        <f>+C66+'market with tax'!$A$10</f>
        <v>33.59999999999998</v>
      </c>
      <c r="E66">
        <f>+C66</f>
        <v>28.59999999999998</v>
      </c>
      <c r="F66">
        <f>MAX('market with tax'!$C$15-'market with tax'!$A$10-C66,0)</f>
        <v>26.40000000000002</v>
      </c>
      <c r="G66">
        <f>IF(A66&lt;'market with tax'!$C$13,'market with tax'!$A$10,0)</f>
        <v>5</v>
      </c>
      <c r="H66">
        <f>IF(AND('market with tax'!$A$23="y",K66=0),MAX(B66-C66,0),0)</f>
        <v>0</v>
      </c>
      <c r="I66">
        <f>MAX(B66-'market with tax'!$C$15,0)</f>
        <v>17.60000000000001</v>
      </c>
      <c r="J66">
        <f>IF(D66&lt;B66,'market with tax'!$C$15,0)</f>
        <v>60</v>
      </c>
      <c r="K66">
        <f>IF(D66&gt;B66,0,1)</f>
        <v>1</v>
      </c>
    </row>
    <row r="67" spans="1:11" ht="12.75">
      <c r="A67">
        <f>0.2+A66</f>
        <v>12.599999999999987</v>
      </c>
      <c r="B67">
        <f>MAX(+'market with tax'!$B$3+'market with tax'!$B$4*A67,0)</f>
        <v>77.4</v>
      </c>
      <c r="C67">
        <f>+'market with tax'!$B$7+'market with tax'!$B$8*A67</f>
        <v>28.89999999999998</v>
      </c>
      <c r="D67">
        <f>+C67+'market with tax'!$A$10</f>
        <v>33.89999999999998</v>
      </c>
      <c r="E67">
        <f>+C67</f>
        <v>28.89999999999998</v>
      </c>
      <c r="F67">
        <f>MAX('market with tax'!$C$15-'market with tax'!$A$10-C67,0)</f>
        <v>26.10000000000002</v>
      </c>
      <c r="G67">
        <f>IF(A67&lt;'market with tax'!$C$13,'market with tax'!$A$10,0)</f>
        <v>5</v>
      </c>
      <c r="H67">
        <f>IF(AND('market with tax'!$A$23="y",K67=0),MAX(B67-C67,0),0)</f>
        <v>0</v>
      </c>
      <c r="I67">
        <f>MAX(B67-'market with tax'!$C$15,0)</f>
        <v>17.400000000000006</v>
      </c>
      <c r="J67">
        <f>IF(D67&lt;B67,'market with tax'!$C$15,0)</f>
        <v>60</v>
      </c>
      <c r="K67">
        <f>IF(D67&gt;B67,0,1)</f>
        <v>1</v>
      </c>
    </row>
    <row r="68" spans="1:11" ht="12.75">
      <c r="A68">
        <f>0.2+A67</f>
        <v>12.799999999999986</v>
      </c>
      <c r="B68">
        <f>MAX(+'market with tax'!$B$3+'market with tax'!$B$4*A68,0)</f>
        <v>77.20000000000002</v>
      </c>
      <c r="C68">
        <f>+'market with tax'!$B$7+'market with tax'!$B$8*A68</f>
        <v>29.19999999999998</v>
      </c>
      <c r="D68">
        <f>+C68+'market with tax'!$A$10</f>
        <v>34.19999999999998</v>
      </c>
      <c r="E68">
        <f>+C68</f>
        <v>29.19999999999998</v>
      </c>
      <c r="F68">
        <f>MAX('market with tax'!$C$15-'market with tax'!$A$10-C68,0)</f>
        <v>25.80000000000002</v>
      </c>
      <c r="G68">
        <f>IF(A68&lt;'market with tax'!$C$13,'market with tax'!$A$10,0)</f>
        <v>5</v>
      </c>
      <c r="H68">
        <f>IF(AND('market with tax'!$A$23="y",K68=0),MAX(B68-C68,0),0)</f>
        <v>0</v>
      </c>
      <c r="I68">
        <f>MAX(B68-'market with tax'!$C$15,0)</f>
        <v>17.200000000000017</v>
      </c>
      <c r="J68">
        <f>IF(D68&lt;B68,'market with tax'!$C$15,0)</f>
        <v>60</v>
      </c>
      <c r="K68">
        <f>IF(D68&gt;B68,0,1)</f>
        <v>1</v>
      </c>
    </row>
    <row r="69" spans="1:11" ht="12.75">
      <c r="A69">
        <f>0.2+A68</f>
        <v>12.999999999999986</v>
      </c>
      <c r="B69">
        <f>MAX(+'market with tax'!$B$3+'market with tax'!$B$4*A69,0)</f>
        <v>77.00000000000001</v>
      </c>
      <c r="C69">
        <f>+'market with tax'!$B$7+'market with tax'!$B$8*A69</f>
        <v>29.49999999999998</v>
      </c>
      <c r="D69">
        <f>+C69+'market with tax'!$A$10</f>
        <v>34.49999999999998</v>
      </c>
      <c r="E69">
        <f>+C69</f>
        <v>29.49999999999998</v>
      </c>
      <c r="F69">
        <f>MAX('market with tax'!$C$15-'market with tax'!$A$10-C69,0)</f>
        <v>25.50000000000002</v>
      </c>
      <c r="G69">
        <f>IF(A69&lt;'market with tax'!$C$13,'market with tax'!$A$10,0)</f>
        <v>5</v>
      </c>
      <c r="H69">
        <f>IF(AND('market with tax'!$A$23="y",K69=0),MAX(B69-C69,0),0)</f>
        <v>0</v>
      </c>
      <c r="I69">
        <f>MAX(B69-'market with tax'!$C$15,0)</f>
        <v>17.000000000000014</v>
      </c>
      <c r="J69">
        <f>IF(D69&lt;B69,'market with tax'!$C$15,0)</f>
        <v>60</v>
      </c>
      <c r="K69">
        <f>IF(D69&gt;B69,0,1)</f>
        <v>1</v>
      </c>
    </row>
    <row r="70" spans="1:11" ht="12.75">
      <c r="A70">
        <f>0.2+A69</f>
        <v>13.199999999999985</v>
      </c>
      <c r="B70">
        <f>MAX(+'market with tax'!$B$3+'market with tax'!$B$4*A70,0)</f>
        <v>76.80000000000001</v>
      </c>
      <c r="C70">
        <f>+'market with tax'!$B$7+'market with tax'!$B$8*A70</f>
        <v>29.799999999999976</v>
      </c>
      <c r="D70">
        <f>+C70+'market with tax'!$A$10</f>
        <v>34.799999999999976</v>
      </c>
      <c r="E70">
        <f>+C70</f>
        <v>29.799999999999976</v>
      </c>
      <c r="F70">
        <f>MAX('market with tax'!$C$15-'market with tax'!$A$10-C70,0)</f>
        <v>25.200000000000024</v>
      </c>
      <c r="G70">
        <f>IF(A70&lt;'market with tax'!$C$13,'market with tax'!$A$10,0)</f>
        <v>5</v>
      </c>
      <c r="H70">
        <f>IF(AND('market with tax'!$A$23="y",K70=0),MAX(B70-C70,0),0)</f>
        <v>0</v>
      </c>
      <c r="I70">
        <f>MAX(B70-'market with tax'!$C$15,0)</f>
        <v>16.80000000000001</v>
      </c>
      <c r="J70">
        <f>IF(D70&lt;B70,'market with tax'!$C$15,0)</f>
        <v>60</v>
      </c>
      <c r="K70">
        <f>IF(D70&gt;B70,0,1)</f>
        <v>1</v>
      </c>
    </row>
    <row r="71" spans="1:11" ht="12.75">
      <c r="A71">
        <f>0.2+A70</f>
        <v>13.399999999999984</v>
      </c>
      <c r="B71">
        <f>MAX(+'market with tax'!$B$3+'market with tax'!$B$4*A71,0)</f>
        <v>76.60000000000002</v>
      </c>
      <c r="C71">
        <f>+'market with tax'!$B$7+'market with tax'!$B$8*A71</f>
        <v>30.099999999999977</v>
      </c>
      <c r="D71">
        <f>+C71+'market with tax'!$A$10</f>
        <v>35.09999999999998</v>
      </c>
      <c r="E71">
        <f>+C71</f>
        <v>30.099999999999977</v>
      </c>
      <c r="F71">
        <f>MAX('market with tax'!$C$15-'market with tax'!$A$10-C71,0)</f>
        <v>24.900000000000023</v>
      </c>
      <c r="G71">
        <f>IF(A71&lt;'market with tax'!$C$13,'market with tax'!$A$10,0)</f>
        <v>5</v>
      </c>
      <c r="H71">
        <f>IF(AND('market with tax'!$A$23="y",K71=0),MAX(B71-C71,0),0)</f>
        <v>0</v>
      </c>
      <c r="I71">
        <f>MAX(B71-'market with tax'!$C$15,0)</f>
        <v>16.600000000000023</v>
      </c>
      <c r="J71">
        <f>IF(D71&lt;B71,'market with tax'!$C$15,0)</f>
        <v>60</v>
      </c>
      <c r="K71">
        <f>IF(D71&gt;B71,0,1)</f>
        <v>1</v>
      </c>
    </row>
    <row r="72" spans="1:11" ht="12.75">
      <c r="A72">
        <f>0.2+A71</f>
        <v>13.599999999999984</v>
      </c>
      <c r="B72">
        <f>MAX(+'market with tax'!$B$3+'market with tax'!$B$4*A72,0)</f>
        <v>76.40000000000002</v>
      </c>
      <c r="C72">
        <f>+'market with tax'!$B$7+'market with tax'!$B$8*A72</f>
        <v>30.399999999999977</v>
      </c>
      <c r="D72">
        <f>+C72+'market with tax'!$A$10</f>
        <v>35.39999999999998</v>
      </c>
      <c r="E72">
        <f>+C72</f>
        <v>30.399999999999977</v>
      </c>
      <c r="F72">
        <f>MAX('market with tax'!$C$15-'market with tax'!$A$10-C72,0)</f>
        <v>24.600000000000023</v>
      </c>
      <c r="G72">
        <f>IF(A72&lt;'market with tax'!$C$13,'market with tax'!$A$10,0)</f>
        <v>5</v>
      </c>
      <c r="H72">
        <f>IF(AND('market with tax'!$A$23="y",K72=0),MAX(B72-C72,0),0)</f>
        <v>0</v>
      </c>
      <c r="I72">
        <f>MAX(B72-'market with tax'!$C$15,0)</f>
        <v>16.40000000000002</v>
      </c>
      <c r="J72">
        <f>IF(D72&lt;B72,'market with tax'!$C$15,0)</f>
        <v>60</v>
      </c>
      <c r="K72">
        <f>IF(D72&gt;B72,0,1)</f>
        <v>1</v>
      </c>
    </row>
    <row r="73" spans="1:11" ht="12.75">
      <c r="A73">
        <f>0.2+A72</f>
        <v>13.799999999999983</v>
      </c>
      <c r="B73">
        <f>MAX(+'market with tax'!$B$3+'market with tax'!$B$4*A73,0)</f>
        <v>76.20000000000002</v>
      </c>
      <c r="C73">
        <f>+'market with tax'!$B$7+'market with tax'!$B$8*A73</f>
        <v>30.699999999999974</v>
      </c>
      <c r="D73">
        <f>+C73+'market with tax'!$A$10</f>
        <v>35.699999999999974</v>
      </c>
      <c r="E73">
        <f>+C73</f>
        <v>30.699999999999974</v>
      </c>
      <c r="F73">
        <f>MAX('market with tax'!$C$15-'market with tax'!$A$10-C73,0)</f>
        <v>24.300000000000026</v>
      </c>
      <c r="G73">
        <f>IF(A73&lt;'market with tax'!$C$13,'market with tax'!$A$10,0)</f>
        <v>5</v>
      </c>
      <c r="H73">
        <f>IF(AND('market with tax'!$A$23="y",K73=0),MAX(B73-C73,0),0)</f>
        <v>0</v>
      </c>
      <c r="I73">
        <f>MAX(B73-'market with tax'!$C$15,0)</f>
        <v>16.200000000000017</v>
      </c>
      <c r="J73">
        <f>IF(D73&lt;B73,'market with tax'!$C$15,0)</f>
        <v>60</v>
      </c>
      <c r="K73">
        <f>IF(D73&gt;B73,0,1)</f>
        <v>1</v>
      </c>
    </row>
    <row r="74" spans="1:11" ht="12.75">
      <c r="A74">
        <f>0.2+A73</f>
        <v>13.999999999999982</v>
      </c>
      <c r="B74">
        <f>MAX(+'market with tax'!$B$3+'market with tax'!$B$4*A74,0)</f>
        <v>76.00000000000001</v>
      </c>
      <c r="C74">
        <f>+'market with tax'!$B$7+'market with tax'!$B$8*A74</f>
        <v>30.99999999999997</v>
      </c>
      <c r="D74">
        <f>+C74+'market with tax'!$A$10</f>
        <v>35.99999999999997</v>
      </c>
      <c r="E74">
        <f>+C74</f>
        <v>30.99999999999997</v>
      </c>
      <c r="F74">
        <f>MAX('market with tax'!$C$15-'market with tax'!$A$10-C74,0)</f>
        <v>24.00000000000003</v>
      </c>
      <c r="G74">
        <f>IF(A74&lt;'market with tax'!$C$13,'market with tax'!$A$10,0)</f>
        <v>5</v>
      </c>
      <c r="H74">
        <f>IF(AND('market with tax'!$A$23="y",K74=0),MAX(B74-C74,0),0)</f>
        <v>0</v>
      </c>
      <c r="I74">
        <f>MAX(B74-'market with tax'!$C$15,0)</f>
        <v>16.000000000000014</v>
      </c>
      <c r="J74">
        <f>IF(D74&lt;B74,'market with tax'!$C$15,0)</f>
        <v>60</v>
      </c>
      <c r="K74">
        <f>IF(D74&gt;B74,0,1)</f>
        <v>1</v>
      </c>
    </row>
    <row r="75" spans="1:11" ht="12.75">
      <c r="A75">
        <f>0.2+A74</f>
        <v>14.199999999999982</v>
      </c>
      <c r="B75">
        <f>MAX(+'market with tax'!$B$3+'market with tax'!$B$4*A75,0)</f>
        <v>75.80000000000001</v>
      </c>
      <c r="C75">
        <f>+'market with tax'!$B$7+'market with tax'!$B$8*A75</f>
        <v>31.299999999999972</v>
      </c>
      <c r="D75">
        <f>+C75+'market with tax'!$A$10</f>
        <v>36.29999999999997</v>
      </c>
      <c r="E75">
        <f>+C75</f>
        <v>31.299999999999972</v>
      </c>
      <c r="F75">
        <f>MAX('market with tax'!$C$15-'market with tax'!$A$10-C75,0)</f>
        <v>23.700000000000028</v>
      </c>
      <c r="G75">
        <f>IF(A75&lt;'market with tax'!$C$13,'market with tax'!$A$10,0)</f>
        <v>5</v>
      </c>
      <c r="H75">
        <f>IF(AND('market with tax'!$A$23="y",K75=0),MAX(B75-C75,0),0)</f>
        <v>0</v>
      </c>
      <c r="I75">
        <f>MAX(B75-'market with tax'!$C$15,0)</f>
        <v>15.800000000000011</v>
      </c>
      <c r="J75">
        <f>IF(D75&lt;B75,'market with tax'!$C$15,0)</f>
        <v>60</v>
      </c>
      <c r="K75">
        <f>IF(D75&gt;B75,0,1)</f>
        <v>1</v>
      </c>
    </row>
    <row r="76" spans="1:11" ht="12.75">
      <c r="A76">
        <f>0.2+A75</f>
        <v>14.39999999999998</v>
      </c>
      <c r="B76">
        <f>MAX(+'market with tax'!$B$3+'market with tax'!$B$4*A76,0)</f>
        <v>75.60000000000002</v>
      </c>
      <c r="C76">
        <f>+'market with tax'!$B$7+'market with tax'!$B$8*A76</f>
        <v>31.599999999999973</v>
      </c>
      <c r="D76">
        <f>+C76+'market with tax'!$A$10</f>
        <v>36.59999999999997</v>
      </c>
      <c r="E76">
        <f>+C76</f>
        <v>31.599999999999973</v>
      </c>
      <c r="F76">
        <f>MAX('market with tax'!$C$15-'market with tax'!$A$10-C76,0)</f>
        <v>23.400000000000027</v>
      </c>
      <c r="G76">
        <f>IF(A76&lt;'market with tax'!$C$13,'market with tax'!$A$10,0)</f>
        <v>5</v>
      </c>
      <c r="H76">
        <f>IF(AND('market with tax'!$A$23="y",K76=0),MAX(B76-C76,0),0)</f>
        <v>0</v>
      </c>
      <c r="I76">
        <f>MAX(B76-'market with tax'!$C$15,0)</f>
        <v>15.600000000000023</v>
      </c>
      <c r="J76">
        <f>IF(D76&lt;B76,'market with tax'!$C$15,0)</f>
        <v>60</v>
      </c>
      <c r="K76">
        <f>IF(D76&gt;B76,0,1)</f>
        <v>1</v>
      </c>
    </row>
    <row r="77" spans="1:11" ht="12.75">
      <c r="A77">
        <f>0.2+A76</f>
        <v>14.59999999999998</v>
      </c>
      <c r="B77">
        <f>MAX(+'market with tax'!$B$3+'market with tax'!$B$4*A77,0)</f>
        <v>75.40000000000002</v>
      </c>
      <c r="C77">
        <f>+'market with tax'!$B$7+'market with tax'!$B$8*A77</f>
        <v>31.89999999999997</v>
      </c>
      <c r="D77">
        <f>+C77+'market with tax'!$A$10</f>
        <v>36.89999999999997</v>
      </c>
      <c r="E77">
        <f>+C77</f>
        <v>31.89999999999997</v>
      </c>
      <c r="F77">
        <f>MAX('market with tax'!$C$15-'market with tax'!$A$10-C77,0)</f>
        <v>23.10000000000003</v>
      </c>
      <c r="G77">
        <f>IF(A77&lt;'market with tax'!$C$13,'market with tax'!$A$10,0)</f>
        <v>5</v>
      </c>
      <c r="H77">
        <f>IF(AND('market with tax'!$A$23="y",K77=0),MAX(B77-C77,0),0)</f>
        <v>0</v>
      </c>
      <c r="I77">
        <f>MAX(B77-'market with tax'!$C$15,0)</f>
        <v>15.40000000000002</v>
      </c>
      <c r="J77">
        <f>IF(D77&lt;B77,'market with tax'!$C$15,0)</f>
        <v>60</v>
      </c>
      <c r="K77">
        <f>IF(D77&gt;B77,0,1)</f>
        <v>1</v>
      </c>
    </row>
    <row r="78" spans="1:11" ht="12.75">
      <c r="A78">
        <f>0.2+A77</f>
        <v>14.79999999999998</v>
      </c>
      <c r="B78">
        <f>MAX(+'market with tax'!$B$3+'market with tax'!$B$4*A78,0)</f>
        <v>75.20000000000002</v>
      </c>
      <c r="C78">
        <f>+'market with tax'!$B$7+'market with tax'!$B$8*A78</f>
        <v>32.19999999999997</v>
      </c>
      <c r="D78">
        <f>+C78+'market with tax'!$A$10</f>
        <v>37.19999999999997</v>
      </c>
      <c r="E78">
        <f>+C78</f>
        <v>32.19999999999997</v>
      </c>
      <c r="F78">
        <f>MAX('market with tax'!$C$15-'market with tax'!$A$10-C78,0)</f>
        <v>22.800000000000033</v>
      </c>
      <c r="G78">
        <f>IF(A78&lt;'market with tax'!$C$13,'market with tax'!$A$10,0)</f>
        <v>5</v>
      </c>
      <c r="H78">
        <f>IF(AND('market with tax'!$A$23="y",K78=0),MAX(B78-C78,0),0)</f>
        <v>0</v>
      </c>
      <c r="I78">
        <f>MAX(B78-'market with tax'!$C$15,0)</f>
        <v>15.200000000000017</v>
      </c>
      <c r="J78">
        <f>IF(D78&lt;B78,'market with tax'!$C$15,0)</f>
        <v>60</v>
      </c>
      <c r="K78">
        <f>IF(D78&gt;B78,0,1)</f>
        <v>1</v>
      </c>
    </row>
    <row r="79" spans="1:11" ht="12.75">
      <c r="A79">
        <f>0.2+A78</f>
        <v>14.999999999999979</v>
      </c>
      <c r="B79">
        <f>MAX(+'market with tax'!$B$3+'market with tax'!$B$4*A79,0)</f>
        <v>75.00000000000003</v>
      </c>
      <c r="C79">
        <f>+'market with tax'!$B$7+'market with tax'!$B$8*A79</f>
        <v>32.49999999999997</v>
      </c>
      <c r="D79">
        <f>+C79+'market with tax'!$A$10</f>
        <v>37.49999999999997</v>
      </c>
      <c r="E79">
        <f>+C79</f>
        <v>32.49999999999997</v>
      </c>
      <c r="F79">
        <f>MAX('market with tax'!$C$15-'market with tax'!$A$10-C79,0)</f>
        <v>22.50000000000003</v>
      </c>
      <c r="G79">
        <f>IF(A79&lt;'market with tax'!$C$13,'market with tax'!$A$10,0)</f>
        <v>5</v>
      </c>
      <c r="H79">
        <f>IF(AND('market with tax'!$A$23="y",K79=0),MAX(B79-C79,0),0)</f>
        <v>0</v>
      </c>
      <c r="I79">
        <f>MAX(B79-'market with tax'!$C$15,0)</f>
        <v>15.000000000000028</v>
      </c>
      <c r="J79">
        <f>IF(D79&lt;B79,'market with tax'!$C$15,0)</f>
        <v>60</v>
      </c>
      <c r="K79">
        <f>IF(D79&gt;B79,0,1)</f>
        <v>1</v>
      </c>
    </row>
    <row r="80" spans="1:11" ht="12.75">
      <c r="A80">
        <f>0.2+A79</f>
        <v>15.199999999999978</v>
      </c>
      <c r="B80">
        <f>MAX(+'market with tax'!$B$3+'market with tax'!$B$4*A80,0)</f>
        <v>74.80000000000003</v>
      </c>
      <c r="C80">
        <f>+'market with tax'!$B$7+'market with tax'!$B$8*A80</f>
        <v>32.79999999999997</v>
      </c>
      <c r="D80">
        <f>+C80+'market with tax'!$A$10</f>
        <v>37.79999999999997</v>
      </c>
      <c r="E80">
        <f>+C80</f>
        <v>32.79999999999997</v>
      </c>
      <c r="F80">
        <f>MAX('market with tax'!$C$15-'market with tax'!$A$10-C80,0)</f>
        <v>22.20000000000003</v>
      </c>
      <c r="G80">
        <f>IF(A80&lt;'market with tax'!$C$13,'market with tax'!$A$10,0)</f>
        <v>5</v>
      </c>
      <c r="H80">
        <f>IF(AND('market with tax'!$A$23="y",K80=0),MAX(B80-C80,0),0)</f>
        <v>0</v>
      </c>
      <c r="I80">
        <f>MAX(B80-'market with tax'!$C$15,0)</f>
        <v>14.800000000000026</v>
      </c>
      <c r="J80">
        <f>IF(D80&lt;B80,'market with tax'!$C$15,0)</f>
        <v>60</v>
      </c>
      <c r="K80">
        <f>IF(D80&gt;B80,0,1)</f>
        <v>1</v>
      </c>
    </row>
    <row r="81" spans="1:11" ht="12.75">
      <c r="A81">
        <f>0.2+A80</f>
        <v>15.399999999999977</v>
      </c>
      <c r="B81">
        <f>MAX(+'market with tax'!$B$3+'market with tax'!$B$4*A81,0)</f>
        <v>74.60000000000002</v>
      </c>
      <c r="C81">
        <f>+'market with tax'!$B$7+'market with tax'!$B$8*A81</f>
        <v>33.099999999999966</v>
      </c>
      <c r="D81">
        <f>+C81+'market with tax'!$A$10</f>
        <v>38.099999999999966</v>
      </c>
      <c r="E81">
        <f>+C81</f>
        <v>33.099999999999966</v>
      </c>
      <c r="F81">
        <f>MAX('market with tax'!$C$15-'market with tax'!$A$10-C81,0)</f>
        <v>21.900000000000034</v>
      </c>
      <c r="G81">
        <f>IF(A81&lt;'market with tax'!$C$13,'market with tax'!$A$10,0)</f>
        <v>5</v>
      </c>
      <c r="H81">
        <f>IF(AND('market with tax'!$A$23="y",K81=0),MAX(B81-C81,0),0)</f>
        <v>0</v>
      </c>
      <c r="I81">
        <f>MAX(B81-'market with tax'!$C$15,0)</f>
        <v>14.600000000000023</v>
      </c>
      <c r="J81">
        <f>IF(D81&lt;B81,'market with tax'!$C$15,0)</f>
        <v>60</v>
      </c>
      <c r="K81">
        <f>IF(D81&gt;B81,0,1)</f>
        <v>1</v>
      </c>
    </row>
    <row r="82" spans="1:11" ht="12.75">
      <c r="A82">
        <f>0.2+A81</f>
        <v>15.599999999999977</v>
      </c>
      <c r="B82">
        <f>MAX(+'market with tax'!$B$3+'market with tax'!$B$4*A82,0)</f>
        <v>74.40000000000002</v>
      </c>
      <c r="C82">
        <f>+'market with tax'!$B$7+'market with tax'!$B$8*A82</f>
        <v>33.39999999999996</v>
      </c>
      <c r="D82">
        <f>+C82+'market with tax'!$A$10</f>
        <v>38.39999999999996</v>
      </c>
      <c r="E82">
        <f>+C82</f>
        <v>33.39999999999996</v>
      </c>
      <c r="F82">
        <f>MAX('market with tax'!$C$15-'market with tax'!$A$10-C82,0)</f>
        <v>21.600000000000037</v>
      </c>
      <c r="G82">
        <f>IF(A82&lt;'market with tax'!$C$13,'market with tax'!$A$10,0)</f>
        <v>5</v>
      </c>
      <c r="H82">
        <f>IF(AND('market with tax'!$A$23="y",K82=0),MAX(B82-C82,0),0)</f>
        <v>0</v>
      </c>
      <c r="I82">
        <f>MAX(B82-'market with tax'!$C$15,0)</f>
        <v>14.40000000000002</v>
      </c>
      <c r="J82">
        <f>IF(D82&lt;B82,'market with tax'!$C$15,0)</f>
        <v>60</v>
      </c>
      <c r="K82">
        <f>IF(D82&gt;B82,0,1)</f>
        <v>1</v>
      </c>
    </row>
    <row r="83" spans="1:11" ht="12.75">
      <c r="A83">
        <f>0.2+A82</f>
        <v>15.799999999999976</v>
      </c>
      <c r="B83">
        <f>MAX(+'market with tax'!$B$3+'market with tax'!$B$4*A83,0)</f>
        <v>74.20000000000002</v>
      </c>
      <c r="C83">
        <f>+'market with tax'!$B$7+'market with tax'!$B$8*A83</f>
        <v>33.69999999999996</v>
      </c>
      <c r="D83">
        <f>+C83+'market with tax'!$A$10</f>
        <v>38.69999999999996</v>
      </c>
      <c r="E83">
        <f>+C83</f>
        <v>33.69999999999996</v>
      </c>
      <c r="F83">
        <f>MAX('market with tax'!$C$15-'market with tax'!$A$10-C83,0)</f>
        <v>21.30000000000004</v>
      </c>
      <c r="G83">
        <f>IF(A83&lt;'market with tax'!$C$13,'market with tax'!$A$10,0)</f>
        <v>5</v>
      </c>
      <c r="H83">
        <f>IF(AND('market with tax'!$A$23="y",K83=0),MAX(B83-C83,0),0)</f>
        <v>0</v>
      </c>
      <c r="I83">
        <f>MAX(B83-'market with tax'!$C$15,0)</f>
        <v>14.200000000000017</v>
      </c>
      <c r="J83">
        <f>IF(D83&lt;B83,'market with tax'!$C$15,0)</f>
        <v>60</v>
      </c>
      <c r="K83">
        <f>IF(D83&gt;B83,0,1)</f>
        <v>1</v>
      </c>
    </row>
    <row r="84" spans="1:11" ht="12.75">
      <c r="A84">
        <f>0.2+A83</f>
        <v>15.999999999999975</v>
      </c>
      <c r="B84">
        <f>MAX(+'market with tax'!$B$3+'market with tax'!$B$4*A84,0)</f>
        <v>74.00000000000003</v>
      </c>
      <c r="C84">
        <f>+'market with tax'!$B$7+'market with tax'!$B$8*A84</f>
        <v>33.999999999999964</v>
      </c>
      <c r="D84">
        <f>+C84+'market with tax'!$A$10</f>
        <v>38.999999999999964</v>
      </c>
      <c r="E84">
        <f>+C84</f>
        <v>33.999999999999964</v>
      </c>
      <c r="F84">
        <f>MAX('market with tax'!$C$15-'market with tax'!$A$10-C84,0)</f>
        <v>21.000000000000036</v>
      </c>
      <c r="G84">
        <f>IF(A84&lt;'market with tax'!$C$13,'market with tax'!$A$10,0)</f>
        <v>5</v>
      </c>
      <c r="H84">
        <f>IF(AND('market with tax'!$A$23="y",K84=0),MAX(B84-C84,0),0)</f>
        <v>0</v>
      </c>
      <c r="I84">
        <f>MAX(B84-'market with tax'!$C$15,0)</f>
        <v>14.000000000000028</v>
      </c>
      <c r="J84">
        <f>IF(D84&lt;B84,'market with tax'!$C$15,0)</f>
        <v>60</v>
      </c>
      <c r="K84">
        <f>IF(D84&gt;B84,0,1)</f>
        <v>1</v>
      </c>
    </row>
    <row r="85" spans="1:11" ht="12.75">
      <c r="A85">
        <f>0.2+A84</f>
        <v>16.199999999999974</v>
      </c>
      <c r="B85">
        <f>MAX(+'market with tax'!$B$3+'market with tax'!$B$4*A85,0)</f>
        <v>73.80000000000003</v>
      </c>
      <c r="C85">
        <f>+'market with tax'!$B$7+'market with tax'!$B$8*A85</f>
        <v>34.29999999999996</v>
      </c>
      <c r="D85">
        <f>+C85+'market with tax'!$A$10</f>
        <v>39.29999999999996</v>
      </c>
      <c r="E85">
        <f>+C85</f>
        <v>34.29999999999996</v>
      </c>
      <c r="F85">
        <f>MAX('market with tax'!$C$15-'market with tax'!$A$10-C85,0)</f>
        <v>20.70000000000004</v>
      </c>
      <c r="G85">
        <f>IF(A85&lt;'market with tax'!$C$13,'market with tax'!$A$10,0)</f>
        <v>5</v>
      </c>
      <c r="H85">
        <f>IF(AND('market with tax'!$A$23="y",K85=0),MAX(B85-C85,0),0)</f>
        <v>0</v>
      </c>
      <c r="I85">
        <f>MAX(B85-'market with tax'!$C$15,0)</f>
        <v>13.800000000000026</v>
      </c>
      <c r="J85">
        <f>IF(D85&lt;B85,'market with tax'!$C$15,0)</f>
        <v>60</v>
      </c>
      <c r="K85">
        <f>IF(D85&gt;B85,0,1)</f>
        <v>1</v>
      </c>
    </row>
    <row r="86" spans="1:11" ht="12.75">
      <c r="A86">
        <f>0.2+A85</f>
        <v>16.399999999999974</v>
      </c>
      <c r="B86">
        <f>MAX(+'market with tax'!$B$3+'market with tax'!$B$4*A86,0)</f>
        <v>73.60000000000002</v>
      </c>
      <c r="C86">
        <f>+'market with tax'!$B$7+'market with tax'!$B$8*A86</f>
        <v>34.59999999999996</v>
      </c>
      <c r="D86">
        <f>+C86+'market with tax'!$A$10</f>
        <v>39.59999999999996</v>
      </c>
      <c r="E86">
        <f>+C86</f>
        <v>34.59999999999996</v>
      </c>
      <c r="F86">
        <f>MAX('market with tax'!$C$15-'market with tax'!$A$10-C86,0)</f>
        <v>20.40000000000004</v>
      </c>
      <c r="G86">
        <f>IF(A86&lt;'market with tax'!$C$13,'market with tax'!$A$10,0)</f>
        <v>5</v>
      </c>
      <c r="H86">
        <f>IF(AND('market with tax'!$A$23="y",K86=0),MAX(B86-C86,0),0)</f>
        <v>0</v>
      </c>
      <c r="I86">
        <f>MAX(B86-'market with tax'!$C$15,0)</f>
        <v>13.600000000000023</v>
      </c>
      <c r="J86">
        <f>IF(D86&lt;B86,'market with tax'!$C$15,0)</f>
        <v>60</v>
      </c>
      <c r="K86">
        <f>IF(D86&gt;B86,0,1)</f>
        <v>1</v>
      </c>
    </row>
    <row r="87" spans="1:11" ht="12.75">
      <c r="A87">
        <f>0.2+A86</f>
        <v>16.599999999999973</v>
      </c>
      <c r="B87">
        <f>MAX(+'market with tax'!$B$3+'market with tax'!$B$4*A87,0)</f>
        <v>73.40000000000003</v>
      </c>
      <c r="C87">
        <f>+'market with tax'!$B$7+'market with tax'!$B$8*A87</f>
        <v>34.89999999999996</v>
      </c>
      <c r="D87">
        <f>+C87+'market with tax'!$A$10</f>
        <v>39.89999999999996</v>
      </c>
      <c r="E87">
        <f>+C87</f>
        <v>34.89999999999996</v>
      </c>
      <c r="F87">
        <f>MAX('market with tax'!$C$15-'market with tax'!$A$10-C87,0)</f>
        <v>20.100000000000037</v>
      </c>
      <c r="G87">
        <f>IF(A87&lt;'market with tax'!$C$13,'market with tax'!$A$10,0)</f>
        <v>5</v>
      </c>
      <c r="H87">
        <f>IF(AND('market with tax'!$A$23="y",K87=0),MAX(B87-C87,0),0)</f>
        <v>0</v>
      </c>
      <c r="I87">
        <f>MAX(B87-'market with tax'!$C$15,0)</f>
        <v>13.400000000000034</v>
      </c>
      <c r="J87">
        <f>IF(D87&lt;B87,'market with tax'!$C$15,0)</f>
        <v>60</v>
      </c>
      <c r="K87">
        <f>IF(D87&gt;B87,0,1)</f>
        <v>1</v>
      </c>
    </row>
    <row r="88" spans="1:11" ht="12.75">
      <c r="A88">
        <f>0.2+A87</f>
        <v>16.799999999999972</v>
      </c>
      <c r="B88">
        <f>MAX(+'market with tax'!$B$3+'market with tax'!$B$4*A88,0)</f>
        <v>73.20000000000003</v>
      </c>
      <c r="C88">
        <f>+'market with tax'!$B$7+'market with tax'!$B$8*A88</f>
        <v>35.19999999999996</v>
      </c>
      <c r="D88">
        <f>+C88+'market with tax'!$A$10</f>
        <v>40.19999999999996</v>
      </c>
      <c r="E88">
        <f>+C88</f>
        <v>35.19999999999996</v>
      </c>
      <c r="F88">
        <f>MAX('market with tax'!$C$15-'market with tax'!$A$10-C88,0)</f>
        <v>19.80000000000004</v>
      </c>
      <c r="G88">
        <f>IF(A88&lt;'market with tax'!$C$13,'market with tax'!$A$10,0)</f>
        <v>5</v>
      </c>
      <c r="H88">
        <f>IF(AND('market with tax'!$A$23="y",K88=0),MAX(B88-C88,0),0)</f>
        <v>0</v>
      </c>
      <c r="I88">
        <f>MAX(B88-'market with tax'!$C$15,0)</f>
        <v>13.200000000000031</v>
      </c>
      <c r="J88">
        <f>IF(D88&lt;B88,'market with tax'!$C$15,0)</f>
        <v>60</v>
      </c>
      <c r="K88">
        <f>IF(D88&gt;B88,0,1)</f>
        <v>1</v>
      </c>
    </row>
    <row r="89" spans="1:11" ht="12.75">
      <c r="A89">
        <f>0.2+A88</f>
        <v>16.99999999999997</v>
      </c>
      <c r="B89">
        <f>MAX(+'market with tax'!$B$3+'market with tax'!$B$4*A89,0)</f>
        <v>73.00000000000003</v>
      </c>
      <c r="C89">
        <f>+'market with tax'!$B$7+'market with tax'!$B$8*A89</f>
        <v>35.49999999999996</v>
      </c>
      <c r="D89">
        <f>+C89+'market with tax'!$A$10</f>
        <v>40.49999999999996</v>
      </c>
      <c r="E89">
        <f>+C89</f>
        <v>35.49999999999996</v>
      </c>
      <c r="F89">
        <f>MAX('market with tax'!$C$15-'market with tax'!$A$10-C89,0)</f>
        <v>19.500000000000043</v>
      </c>
      <c r="G89">
        <f>IF(A89&lt;'market with tax'!$C$13,'market with tax'!$A$10,0)</f>
        <v>5</v>
      </c>
      <c r="H89">
        <f>IF(AND('market with tax'!$A$23="y",K89=0),MAX(B89-C89,0),0)</f>
        <v>0</v>
      </c>
      <c r="I89">
        <f>MAX(B89-'market with tax'!$C$15,0)</f>
        <v>13.000000000000028</v>
      </c>
      <c r="J89">
        <f>IF(D89&lt;B89,'market with tax'!$C$15,0)</f>
        <v>60</v>
      </c>
      <c r="K89">
        <f>IF(D89&gt;B89,0,1)</f>
        <v>1</v>
      </c>
    </row>
    <row r="90" spans="1:11" ht="12.75">
      <c r="A90">
        <f>0.2+A89</f>
        <v>17.19999999999997</v>
      </c>
      <c r="B90">
        <f>MAX(+'market with tax'!$B$3+'market with tax'!$B$4*A90,0)</f>
        <v>72.80000000000003</v>
      </c>
      <c r="C90">
        <f>+'market with tax'!$B$7+'market with tax'!$B$8*A90</f>
        <v>35.799999999999955</v>
      </c>
      <c r="D90">
        <f>+C90+'market with tax'!$A$10</f>
        <v>40.799999999999955</v>
      </c>
      <c r="E90">
        <f>+C90</f>
        <v>35.799999999999955</v>
      </c>
      <c r="F90">
        <f>MAX('market with tax'!$C$15-'market with tax'!$A$10-C90,0)</f>
        <v>19.200000000000045</v>
      </c>
      <c r="G90">
        <f>IF(A90&lt;'market with tax'!$C$13,'market with tax'!$A$10,0)</f>
        <v>5</v>
      </c>
      <c r="H90">
        <f>IF(AND('market with tax'!$A$23="y",K90=0),MAX(B90-C90,0),0)</f>
        <v>0</v>
      </c>
      <c r="I90">
        <f>MAX(B90-'market with tax'!$C$15,0)</f>
        <v>12.800000000000026</v>
      </c>
      <c r="J90">
        <f>IF(D90&lt;B90,'market with tax'!$C$15,0)</f>
        <v>60</v>
      </c>
      <c r="K90">
        <f>IF(D90&gt;B90,0,1)</f>
        <v>1</v>
      </c>
    </row>
    <row r="91" spans="1:11" ht="12.75">
      <c r="A91">
        <f>0.2+A90</f>
        <v>17.39999999999997</v>
      </c>
      <c r="B91">
        <f>MAX(+'market with tax'!$B$3+'market with tax'!$B$4*A91,0)</f>
        <v>72.60000000000002</v>
      </c>
      <c r="C91">
        <f>+'market with tax'!$B$7+'market with tax'!$B$8*A91</f>
        <v>36.09999999999995</v>
      </c>
      <c r="D91">
        <f>+C91+'market with tax'!$A$10</f>
        <v>41.09999999999995</v>
      </c>
      <c r="E91">
        <f>+C91</f>
        <v>36.09999999999995</v>
      </c>
      <c r="F91">
        <f>MAX('market with tax'!$C$15-'market with tax'!$A$10-C91,0)</f>
        <v>18.90000000000005</v>
      </c>
      <c r="G91">
        <f>IF(A91&lt;'market with tax'!$C$13,'market with tax'!$A$10,0)</f>
        <v>5</v>
      </c>
      <c r="H91">
        <f>IF(AND('market with tax'!$A$23="y",K91=0),MAX(B91-C91,0),0)</f>
        <v>0</v>
      </c>
      <c r="I91">
        <f>MAX(B91-'market with tax'!$C$15,0)</f>
        <v>12.600000000000023</v>
      </c>
      <c r="J91">
        <f>IF(D91&lt;B91,'market with tax'!$C$15,0)</f>
        <v>60</v>
      </c>
      <c r="K91">
        <f>IF(D91&gt;B91,0,1)</f>
        <v>1</v>
      </c>
    </row>
    <row r="92" spans="1:11" ht="12.75">
      <c r="A92">
        <f>0.2+A91</f>
        <v>17.59999999999997</v>
      </c>
      <c r="B92">
        <f>MAX(+'market with tax'!$B$3+'market with tax'!$B$4*A92,0)</f>
        <v>72.40000000000003</v>
      </c>
      <c r="C92">
        <f>+'market with tax'!$B$7+'market with tax'!$B$8*A92</f>
        <v>36.399999999999956</v>
      </c>
      <c r="D92">
        <f>+C92+'market with tax'!$A$10</f>
        <v>41.399999999999956</v>
      </c>
      <c r="E92">
        <f>+C92</f>
        <v>36.399999999999956</v>
      </c>
      <c r="F92">
        <f>MAX('market with tax'!$C$15-'market with tax'!$A$10-C92,0)</f>
        <v>18.600000000000044</v>
      </c>
      <c r="G92">
        <f>IF(A92&lt;'market with tax'!$C$13,'market with tax'!$A$10,0)</f>
        <v>5</v>
      </c>
      <c r="H92">
        <f>IF(AND('market with tax'!$A$23="y",K92=0),MAX(B92-C92,0),0)</f>
        <v>0</v>
      </c>
      <c r="I92">
        <f>MAX(B92-'market with tax'!$C$15,0)</f>
        <v>12.400000000000034</v>
      </c>
      <c r="J92">
        <f>IF(D92&lt;B92,'market with tax'!$C$15,0)</f>
        <v>60</v>
      </c>
      <c r="K92">
        <f>IF(D92&gt;B92,0,1)</f>
        <v>1</v>
      </c>
    </row>
    <row r="93" spans="1:11" ht="12.75">
      <c r="A93">
        <f>0.2+A92</f>
        <v>17.79999999999997</v>
      </c>
      <c r="B93">
        <f>MAX(+'market with tax'!$B$3+'market with tax'!$B$4*A93,0)</f>
        <v>72.20000000000003</v>
      </c>
      <c r="C93">
        <f>+'market with tax'!$B$7+'market with tax'!$B$8*A93</f>
        <v>36.69999999999995</v>
      </c>
      <c r="D93">
        <f>+C93+'market with tax'!$A$10</f>
        <v>41.69999999999995</v>
      </c>
      <c r="E93">
        <f>+C93</f>
        <v>36.69999999999995</v>
      </c>
      <c r="F93">
        <f>MAX('market with tax'!$C$15-'market with tax'!$A$10-C93,0)</f>
        <v>18.300000000000047</v>
      </c>
      <c r="G93">
        <f>IF(A93&lt;'market with tax'!$C$13,'market with tax'!$A$10,0)</f>
        <v>5</v>
      </c>
      <c r="H93">
        <f>IF(AND('market with tax'!$A$23="y",K93=0),MAX(B93-C93,0),0)</f>
        <v>0</v>
      </c>
      <c r="I93">
        <f>MAX(B93-'market with tax'!$C$15,0)</f>
        <v>12.200000000000031</v>
      </c>
      <c r="J93">
        <f>IF(D93&lt;B93,'market with tax'!$C$15,0)</f>
        <v>60</v>
      </c>
      <c r="K93">
        <f>IF(D93&gt;B93,0,1)</f>
        <v>1</v>
      </c>
    </row>
    <row r="94" spans="1:11" ht="12.75">
      <c r="A94">
        <f>0.2+A93</f>
        <v>17.999999999999968</v>
      </c>
      <c r="B94">
        <f>MAX(+'market with tax'!$B$3+'market with tax'!$B$4*A94,0)</f>
        <v>72.00000000000003</v>
      </c>
      <c r="C94">
        <f>+'market with tax'!$B$7+'market with tax'!$B$8*A94</f>
        <v>36.99999999999995</v>
      </c>
      <c r="D94">
        <f>+C94+'market with tax'!$A$10</f>
        <v>41.99999999999995</v>
      </c>
      <c r="E94">
        <f>+C94</f>
        <v>36.99999999999995</v>
      </c>
      <c r="F94">
        <f>MAX('market with tax'!$C$15-'market with tax'!$A$10-C94,0)</f>
        <v>18.00000000000005</v>
      </c>
      <c r="G94">
        <f>IF(A94&lt;'market with tax'!$C$13,'market with tax'!$A$10,0)</f>
        <v>5</v>
      </c>
      <c r="H94">
        <f>IF(AND('market with tax'!$A$23="y",K94=0),MAX(B94-C94,0),0)</f>
        <v>0</v>
      </c>
      <c r="I94">
        <f>MAX(B94-'market with tax'!$C$15,0)</f>
        <v>12.000000000000028</v>
      </c>
      <c r="J94">
        <f>IF(D94&lt;B94,'market with tax'!$C$15,0)</f>
        <v>60</v>
      </c>
      <c r="K94">
        <f>IF(D94&gt;B94,0,1)</f>
        <v>1</v>
      </c>
    </row>
    <row r="95" spans="1:11" ht="12.75">
      <c r="A95">
        <f>0.2+A94</f>
        <v>18.199999999999967</v>
      </c>
      <c r="B95">
        <f>MAX(+'market with tax'!$B$3+'market with tax'!$B$4*A95,0)</f>
        <v>71.80000000000004</v>
      </c>
      <c r="C95">
        <f>+'market with tax'!$B$7+'market with tax'!$B$8*A95</f>
        <v>37.299999999999955</v>
      </c>
      <c r="D95">
        <f>+C95+'market with tax'!$A$10</f>
        <v>42.299999999999955</v>
      </c>
      <c r="E95">
        <f>+C95</f>
        <v>37.299999999999955</v>
      </c>
      <c r="F95">
        <f>MAX('market with tax'!$C$15-'market with tax'!$A$10-C95,0)</f>
        <v>17.700000000000045</v>
      </c>
      <c r="G95">
        <f>IF(A95&lt;'market with tax'!$C$13,'market with tax'!$A$10,0)</f>
        <v>5</v>
      </c>
      <c r="H95">
        <f>IF(AND('market with tax'!$A$23="y",K95=0),MAX(B95-C95,0),0)</f>
        <v>0</v>
      </c>
      <c r="I95">
        <f>MAX(B95-'market with tax'!$C$15,0)</f>
        <v>11.80000000000004</v>
      </c>
      <c r="J95">
        <f>IF(D95&lt;B95,'market with tax'!$C$15,0)</f>
        <v>60</v>
      </c>
      <c r="K95">
        <f>IF(D95&gt;B95,0,1)</f>
        <v>1</v>
      </c>
    </row>
    <row r="96" spans="1:11" ht="12.75">
      <c r="A96">
        <f>0.2+A95</f>
        <v>18.399999999999967</v>
      </c>
      <c r="B96">
        <f>MAX(+'market with tax'!$B$3+'market with tax'!$B$4*A96,0)</f>
        <v>71.60000000000004</v>
      </c>
      <c r="C96">
        <f>+'market with tax'!$B$7+'market with tax'!$B$8*A96</f>
        <v>37.59999999999995</v>
      </c>
      <c r="D96">
        <f>+C96+'market with tax'!$A$10</f>
        <v>42.59999999999995</v>
      </c>
      <c r="E96">
        <f>+C96</f>
        <v>37.59999999999995</v>
      </c>
      <c r="F96">
        <f>MAX('market with tax'!$C$15-'market with tax'!$A$10-C96,0)</f>
        <v>17.40000000000005</v>
      </c>
      <c r="G96">
        <f>IF(A96&lt;'market with tax'!$C$13,'market with tax'!$A$10,0)</f>
        <v>5</v>
      </c>
      <c r="H96">
        <f>IF(AND('market with tax'!$A$23="y",K96=0),MAX(B96-C96,0),0)</f>
        <v>0</v>
      </c>
      <c r="I96">
        <f>MAX(B96-'market with tax'!$C$15,0)</f>
        <v>11.600000000000037</v>
      </c>
      <c r="J96">
        <f>IF(D96&lt;B96,'market with tax'!$C$15,0)</f>
        <v>60</v>
      </c>
      <c r="K96">
        <f>IF(D96&gt;B96,0,1)</f>
        <v>1</v>
      </c>
    </row>
    <row r="97" spans="1:11" ht="12.75">
      <c r="A97">
        <f>0.2+A96</f>
        <v>18.599999999999966</v>
      </c>
      <c r="B97">
        <f>MAX(+'market with tax'!$B$3+'market with tax'!$B$4*A97,0)</f>
        <v>71.40000000000003</v>
      </c>
      <c r="C97">
        <f>+'market with tax'!$B$7+'market with tax'!$B$8*A97</f>
        <v>37.89999999999995</v>
      </c>
      <c r="D97">
        <f>+C97+'market with tax'!$A$10</f>
        <v>42.89999999999995</v>
      </c>
      <c r="E97">
        <f>+C97</f>
        <v>37.89999999999995</v>
      </c>
      <c r="F97">
        <f>MAX('market with tax'!$C$15-'market with tax'!$A$10-C97,0)</f>
        <v>17.10000000000005</v>
      </c>
      <c r="G97">
        <f>IF(A97&lt;'market with tax'!$C$13,'market with tax'!$A$10,0)</f>
        <v>5</v>
      </c>
      <c r="H97">
        <f>IF(AND('market with tax'!$A$23="y",K97=0),MAX(B97-C97,0),0)</f>
        <v>0</v>
      </c>
      <c r="I97">
        <f>MAX(B97-'market with tax'!$C$15,0)</f>
        <v>11.400000000000034</v>
      </c>
      <c r="J97">
        <f>IF(D97&lt;B97,'market with tax'!$C$15,0)</f>
        <v>60</v>
      </c>
      <c r="K97">
        <f>IF(D97&gt;B97,0,1)</f>
        <v>1</v>
      </c>
    </row>
    <row r="98" spans="1:11" ht="12.75">
      <c r="A98">
        <f>0.2+A97</f>
        <v>18.799999999999965</v>
      </c>
      <c r="B98">
        <f>MAX(+'market with tax'!$B$3+'market with tax'!$B$4*A98,0)</f>
        <v>71.20000000000003</v>
      </c>
      <c r="C98">
        <f>+'market with tax'!$B$7+'market with tax'!$B$8*A98</f>
        <v>38.199999999999946</v>
      </c>
      <c r="D98">
        <f>+C98+'market with tax'!$A$10</f>
        <v>43.199999999999946</v>
      </c>
      <c r="E98">
        <f>+C98</f>
        <v>38.199999999999946</v>
      </c>
      <c r="F98">
        <f>MAX('market with tax'!$C$15-'market with tax'!$A$10-C98,0)</f>
        <v>16.800000000000054</v>
      </c>
      <c r="G98">
        <f>IF(A98&lt;'market with tax'!$C$13,'market with tax'!$A$10,0)</f>
        <v>5</v>
      </c>
      <c r="H98">
        <f>IF(AND('market with tax'!$A$23="y",K98=0),MAX(B98-C98,0),0)</f>
        <v>0</v>
      </c>
      <c r="I98">
        <f>MAX(B98-'market with tax'!$C$15,0)</f>
        <v>11.200000000000031</v>
      </c>
      <c r="J98">
        <f>IF(D98&lt;B98,'market with tax'!$C$15,0)</f>
        <v>60</v>
      </c>
      <c r="K98">
        <f>IF(D98&gt;B98,0,1)</f>
        <v>1</v>
      </c>
    </row>
    <row r="99" spans="1:11" ht="12.75">
      <c r="A99">
        <f>0.2+A98</f>
        <v>18.999999999999964</v>
      </c>
      <c r="B99">
        <f>MAX(+'market with tax'!$B$3+'market with tax'!$B$4*A99,0)</f>
        <v>71.00000000000003</v>
      </c>
      <c r="C99">
        <f>+'market with tax'!$B$7+'market with tax'!$B$8*A99</f>
        <v>38.49999999999994</v>
      </c>
      <c r="D99">
        <f>+C99+'market with tax'!$A$10</f>
        <v>43.49999999999994</v>
      </c>
      <c r="E99">
        <f>+C99</f>
        <v>38.49999999999994</v>
      </c>
      <c r="F99">
        <f>MAX('market with tax'!$C$15-'market with tax'!$A$10-C99,0)</f>
        <v>16.500000000000057</v>
      </c>
      <c r="G99">
        <f>IF(A99&lt;'market with tax'!$C$13,'market with tax'!$A$10,0)</f>
        <v>5</v>
      </c>
      <c r="H99">
        <f>IF(AND('market with tax'!$A$23="y",K99=0),MAX(B99-C99,0),0)</f>
        <v>0</v>
      </c>
      <c r="I99">
        <f>MAX(B99-'market with tax'!$C$15,0)</f>
        <v>11.000000000000028</v>
      </c>
      <c r="J99">
        <f>IF(D99&lt;B99,'market with tax'!$C$15,0)</f>
        <v>60</v>
      </c>
      <c r="K99">
        <f>IF(D99&gt;B99,0,1)</f>
        <v>1</v>
      </c>
    </row>
    <row r="100" spans="1:11" ht="12.75">
      <c r="A100">
        <f>0.2+A99</f>
        <v>19.199999999999964</v>
      </c>
      <c r="B100">
        <f>MAX(+'market with tax'!$B$3+'market with tax'!$B$4*A100,0)</f>
        <v>70.80000000000004</v>
      </c>
      <c r="C100">
        <f>+'market with tax'!$B$7+'market with tax'!$B$8*A100</f>
        <v>38.79999999999995</v>
      </c>
      <c r="D100">
        <f>+C100+'market with tax'!$A$10</f>
        <v>43.79999999999995</v>
      </c>
      <c r="E100">
        <f>+C100</f>
        <v>38.79999999999995</v>
      </c>
      <c r="F100">
        <f>MAX('market with tax'!$C$15-'market with tax'!$A$10-C100,0)</f>
        <v>16.200000000000053</v>
      </c>
      <c r="G100">
        <f>IF(A100&lt;'market with tax'!$C$13,'market with tax'!$A$10,0)</f>
        <v>5</v>
      </c>
      <c r="H100">
        <f>IF(AND('market with tax'!$A$23="y",K100=0),MAX(B100-C100,0),0)</f>
        <v>0</v>
      </c>
      <c r="I100">
        <f>MAX(B100-'market with tax'!$C$15,0)</f>
        <v>10.80000000000004</v>
      </c>
      <c r="J100">
        <f>IF(D100&lt;B100,'market with tax'!$C$15,0)</f>
        <v>60</v>
      </c>
      <c r="K100">
        <f>IF(D100&gt;B100,0,1)</f>
        <v>1</v>
      </c>
    </row>
    <row r="101" spans="1:11" ht="12.75">
      <c r="A101">
        <f>0.2+A100</f>
        <v>19.399999999999963</v>
      </c>
      <c r="B101">
        <f>MAX(+'market with tax'!$B$3+'market with tax'!$B$4*A101,0)</f>
        <v>70.60000000000004</v>
      </c>
      <c r="C101">
        <f>+'market with tax'!$B$7+'market with tax'!$B$8*A101</f>
        <v>39.099999999999945</v>
      </c>
      <c r="D101">
        <f>+C101+'market with tax'!$A$10</f>
        <v>44.099999999999945</v>
      </c>
      <c r="E101">
        <f>+C101</f>
        <v>39.099999999999945</v>
      </c>
      <c r="F101">
        <f>MAX('market with tax'!$C$15-'market with tax'!$A$10-C101,0)</f>
        <v>15.900000000000055</v>
      </c>
      <c r="G101">
        <f>IF(A101&lt;'market with tax'!$C$13,'market with tax'!$A$10,0)</f>
        <v>5</v>
      </c>
      <c r="H101">
        <f>IF(AND('market with tax'!$A$23="y",K101=0),MAX(B101-C101,0),0)</f>
        <v>0</v>
      </c>
      <c r="I101">
        <f>MAX(B101-'market with tax'!$C$15,0)</f>
        <v>10.600000000000037</v>
      </c>
      <c r="J101">
        <f>IF(D101&lt;B101,'market with tax'!$C$15,0)</f>
        <v>60</v>
      </c>
      <c r="K101">
        <f>IF(D101&gt;B101,0,1)</f>
        <v>1</v>
      </c>
    </row>
    <row r="102" spans="1:11" ht="12.75">
      <c r="A102">
        <f>0.2+A101</f>
        <v>19.599999999999962</v>
      </c>
      <c r="B102">
        <f>MAX(+'market with tax'!$B$3+'market with tax'!$B$4*A102,0)</f>
        <v>70.40000000000003</v>
      </c>
      <c r="C102">
        <f>+'market with tax'!$B$7+'market with tax'!$B$8*A102</f>
        <v>39.39999999999994</v>
      </c>
      <c r="D102">
        <f>+C102+'market with tax'!$A$10</f>
        <v>44.39999999999994</v>
      </c>
      <c r="E102">
        <f>+C102</f>
        <v>39.39999999999994</v>
      </c>
      <c r="F102">
        <f>MAX('market with tax'!$C$15-'market with tax'!$A$10-C102,0)</f>
        <v>15.600000000000058</v>
      </c>
      <c r="G102">
        <f>IF(A102&lt;'market with tax'!$C$13,'market with tax'!$A$10,0)</f>
        <v>5</v>
      </c>
      <c r="H102">
        <f>IF(AND('market with tax'!$A$23="y",K102=0),MAX(B102-C102,0),0)</f>
        <v>0</v>
      </c>
      <c r="I102">
        <f>MAX(B102-'market with tax'!$C$15,0)</f>
        <v>10.400000000000034</v>
      </c>
      <c r="J102">
        <f>IF(D102&lt;B102,'market with tax'!$C$15,0)</f>
        <v>60</v>
      </c>
      <c r="K102">
        <f>IF(D102&gt;B102,0,1)</f>
        <v>1</v>
      </c>
    </row>
    <row r="103" spans="1:11" ht="12.75">
      <c r="A103">
        <f>0.2+A102</f>
        <v>19.79999999999996</v>
      </c>
      <c r="B103">
        <f>MAX(+'market with tax'!$B$3+'market with tax'!$B$4*A103,0)</f>
        <v>70.20000000000005</v>
      </c>
      <c r="C103">
        <f>+'market with tax'!$B$7+'market with tax'!$B$8*A103</f>
        <v>39.699999999999946</v>
      </c>
      <c r="D103">
        <f>+C103+'market with tax'!$A$10</f>
        <v>44.699999999999946</v>
      </c>
      <c r="E103">
        <f>+C103</f>
        <v>39.699999999999946</v>
      </c>
      <c r="F103">
        <f>MAX('market with tax'!$C$15-'market with tax'!$A$10-C103,0)</f>
        <v>15.300000000000054</v>
      </c>
      <c r="G103">
        <f>IF(A103&lt;'market with tax'!$C$13,'market with tax'!$A$10,0)</f>
        <v>5</v>
      </c>
      <c r="H103">
        <f>IF(AND('market with tax'!$A$23="y",K103=0),MAX(B103-C103,0),0)</f>
        <v>0</v>
      </c>
      <c r="I103">
        <f>MAX(B103-'market with tax'!$C$15,0)</f>
        <v>10.200000000000045</v>
      </c>
      <c r="J103">
        <f>IF(D103&lt;B103,'market with tax'!$C$15,0)</f>
        <v>60</v>
      </c>
      <c r="K103">
        <f>IF(D103&gt;B103,0,1)</f>
        <v>1</v>
      </c>
    </row>
    <row r="104" spans="1:11" ht="12.75">
      <c r="A104">
        <f>0.2+A103</f>
        <v>19.99999999999996</v>
      </c>
      <c r="B104">
        <f>MAX(+'market with tax'!$B$3+'market with tax'!$B$4*A104,0)</f>
        <v>70.00000000000004</v>
      </c>
      <c r="C104">
        <f>+'market with tax'!$B$7+'market with tax'!$B$8*A104</f>
        <v>39.99999999999994</v>
      </c>
      <c r="D104">
        <f>+C104+'market with tax'!$A$10</f>
        <v>44.99999999999994</v>
      </c>
      <c r="E104">
        <f>+C104</f>
        <v>39.99999999999994</v>
      </c>
      <c r="F104">
        <f>MAX('market with tax'!$C$15-'market with tax'!$A$10-C104,0)</f>
        <v>15.000000000000057</v>
      </c>
      <c r="G104">
        <f>IF(A104&lt;'market with tax'!$C$13,'market with tax'!$A$10,0)</f>
        <v>5</v>
      </c>
      <c r="H104">
        <f>IF(AND('market with tax'!$A$23="y",K104=0),MAX(B104-C104,0),0)</f>
        <v>0</v>
      </c>
      <c r="I104">
        <f>MAX(B104-'market with tax'!$C$15,0)</f>
        <v>10.000000000000043</v>
      </c>
      <c r="J104">
        <f>IF(D104&lt;B104,'market with tax'!$C$15,0)</f>
        <v>60</v>
      </c>
      <c r="K104">
        <f>IF(D104&gt;B104,0,1)</f>
        <v>1</v>
      </c>
    </row>
    <row r="105" spans="1:11" ht="12.75">
      <c r="A105">
        <f>0.2+A104</f>
        <v>20.19999999999996</v>
      </c>
      <c r="B105">
        <f>MAX(+'market with tax'!$B$3+'market with tax'!$B$4*A105,0)</f>
        <v>69.80000000000004</v>
      </c>
      <c r="C105">
        <f>+'market with tax'!$B$7+'market with tax'!$B$8*A105</f>
        <v>40.29999999999994</v>
      </c>
      <c r="D105">
        <f>+C105+'market with tax'!$A$10</f>
        <v>45.29999999999994</v>
      </c>
      <c r="E105">
        <f>+C105</f>
        <v>40.29999999999994</v>
      </c>
      <c r="F105">
        <f>MAX('market with tax'!$C$15-'market with tax'!$A$10-C105,0)</f>
        <v>14.70000000000006</v>
      </c>
      <c r="G105">
        <f>IF(A105&lt;'market with tax'!$C$13,'market with tax'!$A$10,0)</f>
        <v>5</v>
      </c>
      <c r="H105">
        <f>IF(AND('market with tax'!$A$23="y",K105=0),MAX(B105-C105,0),0)</f>
        <v>0</v>
      </c>
      <c r="I105">
        <f>MAX(B105-'market with tax'!$C$15,0)</f>
        <v>9.80000000000004</v>
      </c>
      <c r="J105">
        <f>IF(D105&lt;B105,'market with tax'!$C$15,0)</f>
        <v>60</v>
      </c>
      <c r="K105">
        <f>IF(D105&gt;B105,0,1)</f>
        <v>1</v>
      </c>
    </row>
    <row r="106" spans="1:11" ht="12.75">
      <c r="A106">
        <f>0.2+A105</f>
        <v>20.39999999999996</v>
      </c>
      <c r="B106">
        <f>MAX(+'market with tax'!$B$3+'market with tax'!$B$4*A106,0)</f>
        <v>69.60000000000004</v>
      </c>
      <c r="C106">
        <f>+'market with tax'!$B$7+'market with tax'!$B$8*A106</f>
        <v>40.59999999999994</v>
      </c>
      <c r="D106">
        <f>+C106+'market with tax'!$A$10</f>
        <v>45.59999999999994</v>
      </c>
      <c r="E106">
        <f>+C106</f>
        <v>40.59999999999994</v>
      </c>
      <c r="F106">
        <f>MAX('market with tax'!$C$15-'market with tax'!$A$10-C106,0)</f>
        <v>14.400000000000063</v>
      </c>
      <c r="G106">
        <f>IF(A106&lt;'market with tax'!$C$13,'market with tax'!$A$10,0)</f>
        <v>5</v>
      </c>
      <c r="H106">
        <f>IF(AND('market with tax'!$A$23="y",K106=0),MAX(B106-C106,0),0)</f>
        <v>0</v>
      </c>
      <c r="I106">
        <f>MAX(B106-'market with tax'!$C$15,0)</f>
        <v>9.600000000000037</v>
      </c>
      <c r="J106">
        <f>IF(D106&lt;B106,'market with tax'!$C$15,0)</f>
        <v>60</v>
      </c>
      <c r="K106">
        <f>IF(D106&gt;B106,0,1)</f>
        <v>1</v>
      </c>
    </row>
    <row r="107" spans="1:11" ht="12.75">
      <c r="A107">
        <f>0.2+A106</f>
        <v>20.59999999999996</v>
      </c>
      <c r="B107">
        <f>MAX(+'market with tax'!$B$3+'market with tax'!$B$4*A107,0)</f>
        <v>69.40000000000003</v>
      </c>
      <c r="C107">
        <f>+'market with tax'!$B$7+'market with tax'!$B$8*A107</f>
        <v>40.899999999999935</v>
      </c>
      <c r="D107">
        <f>+C107+'market with tax'!$A$10</f>
        <v>45.899999999999935</v>
      </c>
      <c r="E107">
        <f>+C107</f>
        <v>40.899999999999935</v>
      </c>
      <c r="F107">
        <f>MAX('market with tax'!$C$15-'market with tax'!$A$10-C107,0)</f>
        <v>14.100000000000065</v>
      </c>
      <c r="G107">
        <f>IF(A107&lt;'market with tax'!$C$13,'market with tax'!$A$10,0)</f>
        <v>5</v>
      </c>
      <c r="H107">
        <f>IF(AND('market with tax'!$A$23="y",K107=0),MAX(B107-C107,0),0)</f>
        <v>0</v>
      </c>
      <c r="I107">
        <f>MAX(B107-'market with tax'!$C$15,0)</f>
        <v>9.400000000000034</v>
      </c>
      <c r="J107">
        <f>IF(D107&lt;B107,'market with tax'!$C$15,0)</f>
        <v>60</v>
      </c>
      <c r="K107">
        <f>IF(D107&gt;B107,0,1)</f>
        <v>1</v>
      </c>
    </row>
    <row r="108" spans="1:11" ht="12.75">
      <c r="A108">
        <f>0.2+A107</f>
        <v>20.799999999999958</v>
      </c>
      <c r="B108">
        <f>MAX(+'market with tax'!$B$3+'market with tax'!$B$4*A108,0)</f>
        <v>69.20000000000005</v>
      </c>
      <c r="C108">
        <f>+'market with tax'!$B$7+'market with tax'!$B$8*A108</f>
        <v>41.19999999999994</v>
      </c>
      <c r="D108">
        <f>+C108+'market with tax'!$A$10</f>
        <v>46.19999999999994</v>
      </c>
      <c r="E108">
        <f>+C108</f>
        <v>41.19999999999994</v>
      </c>
      <c r="F108">
        <f>MAX('market with tax'!$C$15-'market with tax'!$A$10-C108,0)</f>
        <v>13.800000000000061</v>
      </c>
      <c r="G108">
        <f>IF(A108&lt;'market with tax'!$C$13,'market with tax'!$A$10,0)</f>
        <v>5</v>
      </c>
      <c r="H108">
        <f>IF(AND('market with tax'!$A$23="y",K108=0),MAX(B108-C108,0),0)</f>
        <v>0</v>
      </c>
      <c r="I108">
        <f>MAX(B108-'market with tax'!$C$15,0)</f>
        <v>9.200000000000045</v>
      </c>
      <c r="J108">
        <f>IF(D108&lt;B108,'market with tax'!$C$15,0)</f>
        <v>60</v>
      </c>
      <c r="K108">
        <f>IF(D108&gt;B108,0,1)</f>
        <v>1</v>
      </c>
    </row>
    <row r="109" spans="1:11" ht="12.75">
      <c r="A109">
        <f>0.2+A108</f>
        <v>20.999999999999957</v>
      </c>
      <c r="B109">
        <f>MAX(+'market with tax'!$B$3+'market with tax'!$B$4*A109,0)</f>
        <v>69.00000000000004</v>
      </c>
      <c r="C109">
        <f>+'market with tax'!$B$7+'market with tax'!$B$8*A109</f>
        <v>41.499999999999936</v>
      </c>
      <c r="D109">
        <f>+C109+'market with tax'!$A$10</f>
        <v>46.499999999999936</v>
      </c>
      <c r="E109">
        <f>+C109</f>
        <v>41.499999999999936</v>
      </c>
      <c r="F109">
        <f>MAX('market with tax'!$C$15-'market with tax'!$A$10-C109,0)</f>
        <v>13.500000000000064</v>
      </c>
      <c r="G109">
        <f>IF(A109&lt;'market with tax'!$C$13,'market with tax'!$A$10,0)</f>
        <v>5</v>
      </c>
      <c r="H109">
        <f>IF(AND('market with tax'!$A$23="y",K109=0),MAX(B109-C109,0),0)</f>
        <v>0</v>
      </c>
      <c r="I109">
        <f>MAX(B109-'market with tax'!$C$15,0)</f>
        <v>9.000000000000043</v>
      </c>
      <c r="J109">
        <f>IF(D109&lt;B109,'market with tax'!$C$15,0)</f>
        <v>60</v>
      </c>
      <c r="K109">
        <f>IF(D109&gt;B109,0,1)</f>
        <v>1</v>
      </c>
    </row>
    <row r="110" spans="1:11" ht="12.75">
      <c r="A110">
        <f>0.2+A109</f>
        <v>21.199999999999957</v>
      </c>
      <c r="B110">
        <f>MAX(+'market with tax'!$B$3+'market with tax'!$B$4*A110,0)</f>
        <v>68.80000000000004</v>
      </c>
      <c r="C110">
        <f>+'market with tax'!$B$7+'market with tax'!$B$8*A110</f>
        <v>41.79999999999993</v>
      </c>
      <c r="D110">
        <f>+C110+'market with tax'!$A$10</f>
        <v>46.79999999999993</v>
      </c>
      <c r="E110">
        <f>+C110</f>
        <v>41.79999999999993</v>
      </c>
      <c r="F110">
        <f>MAX('market with tax'!$C$15-'market with tax'!$A$10-C110,0)</f>
        <v>13.200000000000067</v>
      </c>
      <c r="G110">
        <f>IF(A110&lt;'market with tax'!$C$13,'market with tax'!$A$10,0)</f>
        <v>5</v>
      </c>
      <c r="H110">
        <f>IF(AND('market with tax'!$A$23="y",K110=0),MAX(B110-C110,0),0)</f>
        <v>0</v>
      </c>
      <c r="I110">
        <f>MAX(B110-'market with tax'!$C$15,0)</f>
        <v>8.80000000000004</v>
      </c>
      <c r="J110">
        <f>IF(D110&lt;B110,'market with tax'!$C$15,0)</f>
        <v>60</v>
      </c>
      <c r="K110">
        <f>IF(D110&gt;B110,0,1)</f>
        <v>1</v>
      </c>
    </row>
    <row r="111" spans="1:11" ht="12.75">
      <c r="A111">
        <f>0.2+A110</f>
        <v>21.399999999999956</v>
      </c>
      <c r="B111">
        <f>MAX(+'market with tax'!$B$3+'market with tax'!$B$4*A111,0)</f>
        <v>68.60000000000005</v>
      </c>
      <c r="C111">
        <f>+'market with tax'!$B$7+'market with tax'!$B$8*A111</f>
        <v>42.09999999999994</v>
      </c>
      <c r="D111">
        <f>+C111+'market with tax'!$A$10</f>
        <v>47.09999999999994</v>
      </c>
      <c r="E111">
        <f>+C111</f>
        <v>42.09999999999994</v>
      </c>
      <c r="F111">
        <f>MAX('market with tax'!$C$15-'market with tax'!$A$10-C111,0)</f>
        <v>12.900000000000063</v>
      </c>
      <c r="G111">
        <f>IF(A111&lt;'market with tax'!$C$13,'market with tax'!$A$10,0)</f>
        <v>5</v>
      </c>
      <c r="H111">
        <f>IF(AND('market with tax'!$A$23="y",K111=0),MAX(B111-C111,0),0)</f>
        <v>0</v>
      </c>
      <c r="I111">
        <f>MAX(B111-'market with tax'!$C$15,0)</f>
        <v>8.600000000000051</v>
      </c>
      <c r="J111">
        <f>IF(D111&lt;B111,'market with tax'!$C$15,0)</f>
        <v>60</v>
      </c>
      <c r="K111">
        <f>IF(D111&gt;B111,0,1)</f>
        <v>1</v>
      </c>
    </row>
    <row r="112" spans="1:11" ht="12.75">
      <c r="A112">
        <f>0.2+A111</f>
        <v>21.599999999999955</v>
      </c>
      <c r="B112">
        <f>MAX(+'market with tax'!$B$3+'market with tax'!$B$4*A112,0)</f>
        <v>68.40000000000005</v>
      </c>
      <c r="C112">
        <f>+'market with tax'!$B$7+'market with tax'!$B$8*A112</f>
        <v>42.399999999999935</v>
      </c>
      <c r="D112">
        <f>+C112+'market with tax'!$A$10</f>
        <v>47.399999999999935</v>
      </c>
      <c r="E112">
        <f>+C112</f>
        <v>42.399999999999935</v>
      </c>
      <c r="F112">
        <f>MAX('market with tax'!$C$15-'market with tax'!$A$10-C112,0)</f>
        <v>12.600000000000065</v>
      </c>
      <c r="G112">
        <f>IF(A112&lt;'market with tax'!$C$13,'market with tax'!$A$10,0)</f>
        <v>5</v>
      </c>
      <c r="H112">
        <f>IF(AND('market with tax'!$A$23="y",K112=0),MAX(B112-C112,0),0)</f>
        <v>0</v>
      </c>
      <c r="I112">
        <f>MAX(B112-'market with tax'!$C$15,0)</f>
        <v>8.400000000000048</v>
      </c>
      <c r="J112">
        <f>IF(D112&lt;B112,'market with tax'!$C$15,0)</f>
        <v>60</v>
      </c>
      <c r="K112">
        <f>IF(D112&gt;B112,0,1)</f>
        <v>1</v>
      </c>
    </row>
    <row r="113" spans="1:11" ht="12.75">
      <c r="A113">
        <f>0.2+A112</f>
        <v>21.799999999999955</v>
      </c>
      <c r="B113">
        <f>MAX(+'market with tax'!$B$3+'market with tax'!$B$4*A113,0)</f>
        <v>68.20000000000005</v>
      </c>
      <c r="C113">
        <f>+'market with tax'!$B$7+'market with tax'!$B$8*A113</f>
        <v>42.69999999999993</v>
      </c>
      <c r="D113">
        <f>+C113+'market with tax'!$A$10</f>
        <v>47.69999999999993</v>
      </c>
      <c r="E113">
        <f>+C113</f>
        <v>42.69999999999993</v>
      </c>
      <c r="F113">
        <f>MAX('market with tax'!$C$15-'market with tax'!$A$10-C113,0)</f>
        <v>12.300000000000068</v>
      </c>
      <c r="G113">
        <f>IF(A113&lt;'market with tax'!$C$13,'market with tax'!$A$10,0)</f>
        <v>5</v>
      </c>
      <c r="H113">
        <f>IF(AND('market with tax'!$A$23="y",K113=0),MAX(B113-C113,0),0)</f>
        <v>0</v>
      </c>
      <c r="I113">
        <f>MAX(B113-'market with tax'!$C$15,0)</f>
        <v>8.200000000000045</v>
      </c>
      <c r="J113">
        <f>IF(D113&lt;B113,'market with tax'!$C$15,0)</f>
        <v>60</v>
      </c>
      <c r="K113">
        <f>IF(D113&gt;B113,0,1)</f>
        <v>1</v>
      </c>
    </row>
    <row r="114" spans="1:11" ht="12.75">
      <c r="A114">
        <f>0.2+A113</f>
        <v>21.999999999999954</v>
      </c>
      <c r="B114">
        <f>MAX(+'market with tax'!$B$3+'market with tax'!$B$4*A114,0)</f>
        <v>68.00000000000004</v>
      </c>
      <c r="C114">
        <f>+'market with tax'!$B$7+'market with tax'!$B$8*A114</f>
        <v>42.99999999999993</v>
      </c>
      <c r="D114">
        <f>+C114+'market with tax'!$A$10</f>
        <v>47.99999999999993</v>
      </c>
      <c r="E114">
        <f>+C114</f>
        <v>42.99999999999993</v>
      </c>
      <c r="F114">
        <f>MAX('market with tax'!$C$15-'market with tax'!$A$10-C114,0)</f>
        <v>12.000000000000071</v>
      </c>
      <c r="G114">
        <f>IF(A114&lt;'market with tax'!$C$13,'market with tax'!$A$10,0)</f>
        <v>5</v>
      </c>
      <c r="H114">
        <f>IF(AND('market with tax'!$A$23="y",K114=0),MAX(B114-C114,0),0)</f>
        <v>0</v>
      </c>
      <c r="I114">
        <f>MAX(B114-'market with tax'!$C$15,0)</f>
        <v>8.000000000000043</v>
      </c>
      <c r="J114">
        <f>IF(D114&lt;B114,'market with tax'!$C$15,0)</f>
        <v>60</v>
      </c>
      <c r="K114">
        <f>IF(D114&gt;B114,0,1)</f>
        <v>1</v>
      </c>
    </row>
    <row r="115" spans="1:11" ht="12.75">
      <c r="A115">
        <f>0.2+A114</f>
        <v>22.199999999999953</v>
      </c>
      <c r="B115">
        <f>MAX(+'market with tax'!$B$3+'market with tax'!$B$4*A115,0)</f>
        <v>67.80000000000004</v>
      </c>
      <c r="C115">
        <f>+'market with tax'!$B$7+'market with tax'!$B$8*A115</f>
        <v>43.299999999999926</v>
      </c>
      <c r="D115">
        <f>+C115+'market with tax'!$A$10</f>
        <v>48.299999999999926</v>
      </c>
      <c r="E115">
        <f>+C115</f>
        <v>43.299999999999926</v>
      </c>
      <c r="F115">
        <f>MAX('market with tax'!$C$15-'market with tax'!$A$10-C115,0)</f>
        <v>11.700000000000074</v>
      </c>
      <c r="G115">
        <f>IF(A115&lt;'market with tax'!$C$13,'market with tax'!$A$10,0)</f>
        <v>5</v>
      </c>
      <c r="H115">
        <f>IF(AND('market with tax'!$A$23="y",K115=0),MAX(B115-C115,0),0)</f>
        <v>0</v>
      </c>
      <c r="I115">
        <f>MAX(B115-'market with tax'!$C$15,0)</f>
        <v>7.80000000000004</v>
      </c>
      <c r="J115">
        <f>IF(D115&lt;B115,'market with tax'!$C$15,0)</f>
        <v>60</v>
      </c>
      <c r="K115">
        <f>IF(D115&gt;B115,0,1)</f>
        <v>1</v>
      </c>
    </row>
    <row r="116" spans="1:11" ht="12.75">
      <c r="A116">
        <f>0.2+A115</f>
        <v>22.399999999999952</v>
      </c>
      <c r="B116">
        <f>MAX(+'market with tax'!$B$3+'market with tax'!$B$4*A116,0)</f>
        <v>67.60000000000005</v>
      </c>
      <c r="C116">
        <f>+'market with tax'!$B$7+'market with tax'!$B$8*A116</f>
        <v>43.59999999999993</v>
      </c>
      <c r="D116">
        <f>+C116+'market with tax'!$A$10</f>
        <v>48.59999999999993</v>
      </c>
      <c r="E116">
        <f>+C116</f>
        <v>43.59999999999993</v>
      </c>
      <c r="F116">
        <f>MAX('market with tax'!$C$15-'market with tax'!$A$10-C116,0)</f>
        <v>11.40000000000007</v>
      </c>
      <c r="G116">
        <f>IF(A116&lt;'market with tax'!$C$13,'market with tax'!$A$10,0)</f>
        <v>5</v>
      </c>
      <c r="H116">
        <f>IF(AND('market with tax'!$A$23="y",K116=0),MAX(B116-C116,0),0)</f>
        <v>0</v>
      </c>
      <c r="I116">
        <f>MAX(B116-'market with tax'!$C$15,0)</f>
        <v>7.600000000000051</v>
      </c>
      <c r="J116">
        <f>IF(D116&lt;B116,'market with tax'!$C$15,0)</f>
        <v>60</v>
      </c>
      <c r="K116">
        <f>IF(D116&gt;B116,0,1)</f>
        <v>1</v>
      </c>
    </row>
    <row r="117" spans="1:11" ht="12.75">
      <c r="A117">
        <f>0.2+A116</f>
        <v>22.59999999999995</v>
      </c>
      <c r="B117">
        <f>MAX(+'market with tax'!$B$3+'market with tax'!$B$4*A117,0)</f>
        <v>67.40000000000005</v>
      </c>
      <c r="C117">
        <f>+'market with tax'!$B$7+'market with tax'!$B$8*A117</f>
        <v>43.89999999999993</v>
      </c>
      <c r="D117">
        <f>+C117+'market with tax'!$A$10</f>
        <v>48.89999999999993</v>
      </c>
      <c r="E117">
        <f>+C117</f>
        <v>43.89999999999993</v>
      </c>
      <c r="F117">
        <f>MAX('market with tax'!$C$15-'market with tax'!$A$10-C117,0)</f>
        <v>11.100000000000072</v>
      </c>
      <c r="G117">
        <f>IF(A117&lt;'market with tax'!$C$13,'market with tax'!$A$10,0)</f>
        <v>5</v>
      </c>
      <c r="H117">
        <f>IF(AND('market with tax'!$A$23="y",K117=0),MAX(B117-C117,0),0)</f>
        <v>0</v>
      </c>
      <c r="I117">
        <f>MAX(B117-'market with tax'!$C$15,0)</f>
        <v>7.400000000000048</v>
      </c>
      <c r="J117">
        <f>IF(D117&lt;B117,'market with tax'!$C$15,0)</f>
        <v>60</v>
      </c>
      <c r="K117">
        <f>IF(D117&gt;B117,0,1)</f>
        <v>1</v>
      </c>
    </row>
    <row r="118" spans="1:11" ht="12.75">
      <c r="A118">
        <f>0.2+A117</f>
        <v>22.79999999999995</v>
      </c>
      <c r="B118">
        <f>MAX(+'market with tax'!$B$3+'market with tax'!$B$4*A118,0)</f>
        <v>67.20000000000005</v>
      </c>
      <c r="C118">
        <f>+'market with tax'!$B$7+'market with tax'!$B$8*A118</f>
        <v>44.199999999999925</v>
      </c>
      <c r="D118">
        <f>+C118+'market with tax'!$A$10</f>
        <v>49.199999999999925</v>
      </c>
      <c r="E118">
        <f>+C118</f>
        <v>44.199999999999925</v>
      </c>
      <c r="F118">
        <f>MAX('market with tax'!$C$15-'market with tax'!$A$10-C118,0)</f>
        <v>10.800000000000075</v>
      </c>
      <c r="G118">
        <f>IF(A118&lt;'market with tax'!$C$13,'market with tax'!$A$10,0)</f>
        <v>5</v>
      </c>
      <c r="H118">
        <f>IF(AND('market with tax'!$A$23="y",K118=0),MAX(B118-C118,0),0)</f>
        <v>0</v>
      </c>
      <c r="I118">
        <f>MAX(B118-'market with tax'!$C$15,0)</f>
        <v>7.2000000000000455</v>
      </c>
      <c r="J118">
        <f>IF(D118&lt;B118,'market with tax'!$C$15,0)</f>
        <v>60</v>
      </c>
      <c r="K118">
        <f>IF(D118&gt;B118,0,1)</f>
        <v>1</v>
      </c>
    </row>
    <row r="119" spans="1:11" ht="12.75">
      <c r="A119">
        <f>0.2+A118</f>
        <v>22.99999999999995</v>
      </c>
      <c r="B119">
        <f>MAX(+'market with tax'!$B$3+'market with tax'!$B$4*A119,0)</f>
        <v>67.00000000000006</v>
      </c>
      <c r="C119">
        <f>+'market with tax'!$B$7+'market with tax'!$B$8*A119</f>
        <v>44.49999999999993</v>
      </c>
      <c r="D119">
        <f>+C119+'market with tax'!$A$10</f>
        <v>49.49999999999993</v>
      </c>
      <c r="E119">
        <f>+C119</f>
        <v>44.49999999999993</v>
      </c>
      <c r="F119">
        <f>MAX('market with tax'!$C$15-'market with tax'!$A$10-C119,0)</f>
        <v>10.500000000000071</v>
      </c>
      <c r="G119">
        <f>IF(A119&lt;'market with tax'!$C$13,'market with tax'!$A$10,0)</f>
        <v>5</v>
      </c>
      <c r="H119">
        <f>IF(AND('market with tax'!$A$23="y",K119=0),MAX(B119-C119,0),0)</f>
        <v>0</v>
      </c>
      <c r="I119">
        <f>MAX(B119-'market with tax'!$C$15,0)</f>
        <v>7.000000000000057</v>
      </c>
      <c r="J119">
        <f>IF(D119&lt;B119,'market with tax'!$C$15,0)</f>
        <v>60</v>
      </c>
      <c r="K119">
        <f>IF(D119&gt;B119,0,1)</f>
        <v>1</v>
      </c>
    </row>
    <row r="120" spans="1:11" ht="12.75">
      <c r="A120">
        <f>0.2+A119</f>
        <v>23.19999999999995</v>
      </c>
      <c r="B120">
        <f>MAX(+'market with tax'!$B$3+'market with tax'!$B$4*A120,0)</f>
        <v>66.80000000000005</v>
      </c>
      <c r="C120">
        <f>+'market with tax'!$B$7+'market with tax'!$B$8*A120</f>
        <v>44.799999999999926</v>
      </c>
      <c r="D120">
        <f>+C120+'market with tax'!$A$10</f>
        <v>49.799999999999926</v>
      </c>
      <c r="E120">
        <f>+C120</f>
        <v>44.799999999999926</v>
      </c>
      <c r="F120">
        <f>MAX('market with tax'!$C$15-'market with tax'!$A$10-C120,0)</f>
        <v>10.200000000000074</v>
      </c>
      <c r="G120">
        <f>IF(A120&lt;'market with tax'!$C$13,'market with tax'!$A$10,0)</f>
        <v>5</v>
      </c>
      <c r="H120">
        <f>IF(AND('market with tax'!$A$23="y",K120=0),MAX(B120-C120,0),0)</f>
        <v>0</v>
      </c>
      <c r="I120">
        <f>MAX(B120-'market with tax'!$C$15,0)</f>
        <v>6.800000000000054</v>
      </c>
      <c r="J120">
        <f>IF(D120&lt;B120,'market with tax'!$C$15,0)</f>
        <v>60</v>
      </c>
      <c r="K120">
        <f>IF(D120&gt;B120,0,1)</f>
        <v>1</v>
      </c>
    </row>
    <row r="121" spans="1:11" ht="12.75">
      <c r="A121">
        <f>0.2+A120</f>
        <v>23.39999999999995</v>
      </c>
      <c r="B121">
        <f>MAX(+'market with tax'!$B$3+'market with tax'!$B$4*A121,0)</f>
        <v>66.60000000000005</v>
      </c>
      <c r="C121">
        <f>+'market with tax'!$B$7+'market with tax'!$B$8*A121</f>
        <v>45.09999999999992</v>
      </c>
      <c r="D121">
        <f>+C121+'market with tax'!$A$10</f>
        <v>50.09999999999992</v>
      </c>
      <c r="E121">
        <f>+C121</f>
        <v>45.09999999999992</v>
      </c>
      <c r="F121">
        <f>MAX('market with tax'!$C$15-'market with tax'!$A$10-C121,0)</f>
        <v>9.900000000000077</v>
      </c>
      <c r="G121">
        <f>IF(A121&lt;'market with tax'!$C$13,'market with tax'!$A$10,0)</f>
        <v>5</v>
      </c>
      <c r="H121">
        <f>IF(AND('market with tax'!$A$23="y",K121=0),MAX(B121-C121,0),0)</f>
        <v>0</v>
      </c>
      <c r="I121">
        <f>MAX(B121-'market with tax'!$C$15,0)</f>
        <v>6.600000000000051</v>
      </c>
      <c r="J121">
        <f>IF(D121&lt;B121,'market with tax'!$C$15,0)</f>
        <v>60</v>
      </c>
      <c r="K121">
        <f>IF(D121&gt;B121,0,1)</f>
        <v>1</v>
      </c>
    </row>
    <row r="122" spans="1:11" ht="12.75">
      <c r="A122">
        <f>0.2+A121</f>
        <v>23.599999999999948</v>
      </c>
      <c r="B122">
        <f>MAX(+'market with tax'!$B$3+'market with tax'!$B$4*A122,0)</f>
        <v>66.40000000000005</v>
      </c>
      <c r="C122">
        <f>+'market with tax'!$B$7+'market with tax'!$B$8*A122</f>
        <v>45.39999999999992</v>
      </c>
      <c r="D122">
        <f>+C122+'market with tax'!$A$10</f>
        <v>50.39999999999992</v>
      </c>
      <c r="E122">
        <f>+C122</f>
        <v>45.39999999999992</v>
      </c>
      <c r="F122">
        <f>MAX('market with tax'!$C$15-'market with tax'!$A$10-C122,0)</f>
        <v>9.60000000000008</v>
      </c>
      <c r="G122">
        <f>IF(A122&lt;'market with tax'!$C$13,'market with tax'!$A$10,0)</f>
        <v>5</v>
      </c>
      <c r="H122">
        <f>IF(AND('market with tax'!$A$23="y",K122=0),MAX(B122-C122,0),0)</f>
        <v>0</v>
      </c>
      <c r="I122">
        <f>MAX(B122-'market with tax'!$C$15,0)</f>
        <v>6.400000000000048</v>
      </c>
      <c r="J122">
        <f>IF(D122&lt;B122,'market with tax'!$C$15,0)</f>
        <v>60</v>
      </c>
      <c r="K122">
        <f>IF(D122&gt;B122,0,1)</f>
        <v>1</v>
      </c>
    </row>
    <row r="123" spans="1:11" ht="12.75">
      <c r="A123">
        <f>0.2+A122</f>
        <v>23.799999999999947</v>
      </c>
      <c r="B123">
        <f>MAX(+'market with tax'!$B$3+'market with tax'!$B$4*A123,0)</f>
        <v>66.20000000000005</v>
      </c>
      <c r="C123">
        <f>+'market with tax'!$B$7+'market with tax'!$B$8*A123</f>
        <v>45.69999999999992</v>
      </c>
      <c r="D123">
        <f>+C123+'market with tax'!$A$10</f>
        <v>50.69999999999992</v>
      </c>
      <c r="E123">
        <f>+C123</f>
        <v>45.69999999999992</v>
      </c>
      <c r="F123">
        <f>MAX('market with tax'!$C$15-'market with tax'!$A$10-C123,0)</f>
        <v>9.300000000000082</v>
      </c>
      <c r="G123">
        <f>IF(A123&lt;'market with tax'!$C$13,'market with tax'!$A$10,0)</f>
        <v>5</v>
      </c>
      <c r="H123">
        <f>IF(AND('market with tax'!$A$23="y",K123=0),MAX(B123-C123,0),0)</f>
        <v>0</v>
      </c>
      <c r="I123">
        <f>MAX(B123-'market with tax'!$C$15,0)</f>
        <v>6.2000000000000455</v>
      </c>
      <c r="J123">
        <f>IF(D123&lt;B123,'market with tax'!$C$15,0)</f>
        <v>60</v>
      </c>
      <c r="K123">
        <f>IF(D123&gt;B123,0,1)</f>
        <v>1</v>
      </c>
    </row>
    <row r="124" spans="1:11" ht="12.75">
      <c r="A124">
        <f>0.2+A123</f>
        <v>23.999999999999947</v>
      </c>
      <c r="B124">
        <f>MAX(+'market with tax'!$B$3+'market with tax'!$B$4*A124,0)</f>
        <v>66.00000000000006</v>
      </c>
      <c r="C124">
        <f>+'market with tax'!$B$7+'market with tax'!$B$8*A124</f>
        <v>45.99999999999992</v>
      </c>
      <c r="D124">
        <f>+C124+'market with tax'!$A$10</f>
        <v>50.99999999999992</v>
      </c>
      <c r="E124">
        <f>+C124</f>
        <v>45.99999999999992</v>
      </c>
      <c r="F124">
        <f>MAX('market with tax'!$C$15-'market with tax'!$A$10-C124,0)</f>
        <v>9.000000000000078</v>
      </c>
      <c r="G124">
        <f>IF(A124&lt;'market with tax'!$C$13,'market with tax'!$A$10,0)</f>
        <v>5</v>
      </c>
      <c r="H124">
        <f>IF(AND('market with tax'!$A$23="y",K124=0),MAX(B124-C124,0),0)</f>
        <v>0</v>
      </c>
      <c r="I124">
        <f>MAX(B124-'market with tax'!$C$15,0)</f>
        <v>6.000000000000057</v>
      </c>
      <c r="J124">
        <f>IF(D124&lt;B124,'market with tax'!$C$15,0)</f>
        <v>60</v>
      </c>
      <c r="K124">
        <f>IF(D124&gt;B124,0,1)</f>
        <v>1</v>
      </c>
    </row>
    <row r="125" spans="1:11" ht="12.75">
      <c r="A125">
        <f>0.2+A124</f>
        <v>24.199999999999946</v>
      </c>
      <c r="B125">
        <f>MAX(+'market with tax'!$B$3+'market with tax'!$B$4*A125,0)</f>
        <v>65.80000000000005</v>
      </c>
      <c r="C125">
        <f>+'market with tax'!$B$7+'market with tax'!$B$8*A125</f>
        <v>46.29999999999992</v>
      </c>
      <c r="D125">
        <f>+C125+'market with tax'!$A$10</f>
        <v>51.29999999999992</v>
      </c>
      <c r="E125">
        <f>+C125</f>
        <v>46.29999999999992</v>
      </c>
      <c r="F125">
        <f>MAX('market with tax'!$C$15-'market with tax'!$A$10-C125,0)</f>
        <v>8.700000000000081</v>
      </c>
      <c r="G125">
        <f>IF(A125&lt;'market with tax'!$C$13,'market with tax'!$A$10,0)</f>
        <v>5</v>
      </c>
      <c r="H125">
        <f>IF(AND('market with tax'!$A$23="y",K125=0),MAX(B125-C125,0),0)</f>
        <v>0</v>
      </c>
      <c r="I125">
        <f>MAX(B125-'market with tax'!$C$15,0)</f>
        <v>5.800000000000054</v>
      </c>
      <c r="J125">
        <f>IF(D125&lt;B125,'market with tax'!$C$15,0)</f>
        <v>60</v>
      </c>
      <c r="K125">
        <f>IF(D125&gt;B125,0,1)</f>
        <v>1</v>
      </c>
    </row>
    <row r="126" spans="1:11" ht="12.75">
      <c r="A126">
        <f>0.2+A125</f>
        <v>24.399999999999945</v>
      </c>
      <c r="B126">
        <f>MAX(+'market with tax'!$B$3+'market with tax'!$B$4*A126,0)</f>
        <v>65.60000000000005</v>
      </c>
      <c r="C126">
        <f>+'market with tax'!$B$7+'market with tax'!$B$8*A126</f>
        <v>46.599999999999916</v>
      </c>
      <c r="D126">
        <f>+C126+'market with tax'!$A$10</f>
        <v>51.599999999999916</v>
      </c>
      <c r="E126">
        <f>+C126</f>
        <v>46.599999999999916</v>
      </c>
      <c r="F126">
        <f>MAX('market with tax'!$C$15-'market with tax'!$A$10-C126,0)</f>
        <v>8.400000000000084</v>
      </c>
      <c r="G126">
        <f>IF(A126&lt;'market with tax'!$C$13,'market with tax'!$A$10,0)</f>
        <v>5</v>
      </c>
      <c r="H126">
        <f>IF(AND('market with tax'!$A$23="y",K126=0),MAX(B126-C126,0),0)</f>
        <v>0</v>
      </c>
      <c r="I126">
        <f>MAX(B126-'market with tax'!$C$15,0)</f>
        <v>5.600000000000051</v>
      </c>
      <c r="J126">
        <f>IF(D126&lt;B126,'market with tax'!$C$15,0)</f>
        <v>60</v>
      </c>
      <c r="K126">
        <f>IF(D126&gt;B126,0,1)</f>
        <v>1</v>
      </c>
    </row>
    <row r="127" spans="1:11" ht="12.75">
      <c r="A127">
        <f>0.2+A126</f>
        <v>24.599999999999945</v>
      </c>
      <c r="B127">
        <f>MAX(+'market with tax'!$B$3+'market with tax'!$B$4*A127,0)</f>
        <v>65.40000000000006</v>
      </c>
      <c r="C127">
        <f>+'market with tax'!$B$7+'market with tax'!$B$8*A127</f>
        <v>46.89999999999992</v>
      </c>
      <c r="D127">
        <f>+C127+'market with tax'!$A$10</f>
        <v>51.89999999999992</v>
      </c>
      <c r="E127">
        <f>+C127</f>
        <v>46.89999999999992</v>
      </c>
      <c r="F127">
        <f>MAX('market with tax'!$C$15-'market with tax'!$A$10-C127,0)</f>
        <v>8.10000000000008</v>
      </c>
      <c r="G127">
        <f>IF(A127&lt;'market with tax'!$C$13,'market with tax'!$A$10,0)</f>
        <v>5</v>
      </c>
      <c r="H127">
        <f>IF(AND('market with tax'!$A$23="y",K127=0),MAX(B127-C127,0),0)</f>
        <v>0</v>
      </c>
      <c r="I127">
        <f>MAX(B127-'market with tax'!$C$15,0)</f>
        <v>5.4000000000000625</v>
      </c>
      <c r="J127">
        <f>IF(D127&lt;B127,'market with tax'!$C$15,0)</f>
        <v>60</v>
      </c>
      <c r="K127">
        <f>IF(D127&gt;B127,0,1)</f>
        <v>1</v>
      </c>
    </row>
    <row r="128" spans="1:11" ht="12.75">
      <c r="A128">
        <f>0.2+A127</f>
        <v>24.799999999999944</v>
      </c>
      <c r="B128">
        <f>MAX(+'market with tax'!$B$3+'market with tax'!$B$4*A128,0)</f>
        <v>65.20000000000006</v>
      </c>
      <c r="C128">
        <f>+'market with tax'!$B$7+'market with tax'!$B$8*A128</f>
        <v>47.19999999999992</v>
      </c>
      <c r="D128">
        <f>+C128+'market with tax'!$A$10</f>
        <v>52.19999999999992</v>
      </c>
      <c r="E128">
        <f>+C128</f>
        <v>47.19999999999992</v>
      </c>
      <c r="F128">
        <f>MAX('market with tax'!$C$15-'market with tax'!$A$10-C128,0)</f>
        <v>7.800000000000082</v>
      </c>
      <c r="G128">
        <f>IF(A128&lt;'market with tax'!$C$13,'market with tax'!$A$10,0)</f>
        <v>5</v>
      </c>
      <c r="H128">
        <f>IF(AND('market with tax'!$A$23="y",K128=0),MAX(B128-C128,0),0)</f>
        <v>0</v>
      </c>
      <c r="I128">
        <f>MAX(B128-'market with tax'!$C$15,0)</f>
        <v>5.20000000000006</v>
      </c>
      <c r="J128">
        <f>IF(D128&lt;B128,'market with tax'!$C$15,0)</f>
        <v>60</v>
      </c>
      <c r="K128">
        <f>IF(D128&gt;B128,0,1)</f>
        <v>1</v>
      </c>
    </row>
    <row r="129" spans="1:11" ht="12.75">
      <c r="A129">
        <f>0.2+A128</f>
        <v>24.999999999999943</v>
      </c>
      <c r="B129">
        <f>MAX(+'market with tax'!$B$3+'market with tax'!$B$4*A129,0)</f>
        <v>65.00000000000006</v>
      </c>
      <c r="C129">
        <f>+'market with tax'!$B$7+'market with tax'!$B$8*A129</f>
        <v>47.499999999999915</v>
      </c>
      <c r="D129">
        <f>+C129+'market with tax'!$A$10</f>
        <v>52.499999999999915</v>
      </c>
      <c r="E129">
        <f>+C129</f>
        <v>47.499999999999915</v>
      </c>
      <c r="F129">
        <f>MAX('market with tax'!$C$15-'market with tax'!$A$10-C129,0)</f>
        <v>7.500000000000085</v>
      </c>
      <c r="G129">
        <f>IF(A129&lt;'market with tax'!$C$13,'market with tax'!$A$10,0)</f>
        <v>5</v>
      </c>
      <c r="H129">
        <f>IF(AND('market with tax'!$A$23="y",K129=0),MAX(B129-C129,0),0)</f>
        <v>0</v>
      </c>
      <c r="I129">
        <f>MAX(B129-'market with tax'!$C$15,0)</f>
        <v>5.000000000000057</v>
      </c>
      <c r="J129">
        <f>IF(D129&lt;B129,'market with tax'!$C$15,0)</f>
        <v>60</v>
      </c>
      <c r="K129">
        <f>IF(D129&gt;B129,0,1)</f>
        <v>1</v>
      </c>
    </row>
    <row r="130" spans="1:11" ht="12.75">
      <c r="A130">
        <f>0.2+A129</f>
        <v>25.199999999999942</v>
      </c>
      <c r="B130">
        <f>MAX(+'market with tax'!$B$3+'market with tax'!$B$4*A130,0)</f>
        <v>64.80000000000005</v>
      </c>
      <c r="C130">
        <f>+'market with tax'!$B$7+'market with tax'!$B$8*A130</f>
        <v>47.79999999999991</v>
      </c>
      <c r="D130">
        <f>+C130+'market with tax'!$A$10</f>
        <v>52.79999999999991</v>
      </c>
      <c r="E130">
        <f>+C130</f>
        <v>47.79999999999991</v>
      </c>
      <c r="F130">
        <f>MAX('market with tax'!$C$15-'market with tax'!$A$10-C130,0)</f>
        <v>7.200000000000088</v>
      </c>
      <c r="G130">
        <f>IF(A130&lt;'market with tax'!$C$13,'market with tax'!$A$10,0)</f>
        <v>5</v>
      </c>
      <c r="H130">
        <f>IF(AND('market with tax'!$A$23="y",K130=0),MAX(B130-C130,0),0)</f>
        <v>0</v>
      </c>
      <c r="I130">
        <f>MAX(B130-'market with tax'!$C$15,0)</f>
        <v>4.800000000000054</v>
      </c>
      <c r="J130">
        <f>IF(D130&lt;B130,'market with tax'!$C$15,0)</f>
        <v>60</v>
      </c>
      <c r="K130">
        <f>IF(D130&gt;B130,0,1)</f>
        <v>1</v>
      </c>
    </row>
    <row r="131" spans="1:11" ht="12.75">
      <c r="A131">
        <f>0.2+A130</f>
        <v>25.39999999999994</v>
      </c>
      <c r="B131">
        <f>MAX(+'market with tax'!$B$3+'market with tax'!$B$4*A131,0)</f>
        <v>64.60000000000005</v>
      </c>
      <c r="C131">
        <f>+'market with tax'!$B$7+'market with tax'!$B$8*A131</f>
        <v>48.09999999999991</v>
      </c>
      <c r="D131">
        <f>+C131+'market with tax'!$A$10</f>
        <v>53.09999999999991</v>
      </c>
      <c r="E131">
        <f>+C131</f>
        <v>48.09999999999991</v>
      </c>
      <c r="F131">
        <f>MAX('market with tax'!$C$15-'market with tax'!$A$10-C131,0)</f>
        <v>6.900000000000091</v>
      </c>
      <c r="G131">
        <f>IF(A131&lt;'market with tax'!$C$13,'market with tax'!$A$10,0)</f>
        <v>5</v>
      </c>
      <c r="H131">
        <f>IF(AND('market with tax'!$A$23="y",K131=0),MAX(B131-C131,0),0)</f>
        <v>0</v>
      </c>
      <c r="I131">
        <f>MAX(B131-'market with tax'!$C$15,0)</f>
        <v>4.600000000000051</v>
      </c>
      <c r="J131">
        <f>IF(D131&lt;B131,'market with tax'!$C$15,0)</f>
        <v>60</v>
      </c>
      <c r="K131">
        <f>IF(D131&gt;B131,0,1)</f>
        <v>1</v>
      </c>
    </row>
    <row r="132" spans="1:11" ht="12.75">
      <c r="A132">
        <f>0.2+A131</f>
        <v>25.59999999999994</v>
      </c>
      <c r="B132">
        <f>MAX(+'market with tax'!$B$3+'market with tax'!$B$4*A132,0)</f>
        <v>64.40000000000006</v>
      </c>
      <c r="C132">
        <f>+'market with tax'!$B$7+'market with tax'!$B$8*A132</f>
        <v>48.39999999999991</v>
      </c>
      <c r="D132">
        <f>+C132+'market with tax'!$A$10</f>
        <v>53.39999999999991</v>
      </c>
      <c r="E132">
        <f>+C132</f>
        <v>48.39999999999991</v>
      </c>
      <c r="F132">
        <f>MAX('market with tax'!$C$15-'market with tax'!$A$10-C132,0)</f>
        <v>6.600000000000087</v>
      </c>
      <c r="G132">
        <f>IF(A132&lt;'market with tax'!$C$13,'market with tax'!$A$10,0)</f>
        <v>5</v>
      </c>
      <c r="H132">
        <f>IF(AND('market with tax'!$A$23="y",K132=0),MAX(B132-C132,0),0)</f>
        <v>0</v>
      </c>
      <c r="I132">
        <f>MAX(B132-'market with tax'!$C$15,0)</f>
        <v>4.4000000000000625</v>
      </c>
      <c r="J132">
        <f>IF(D132&lt;B132,'market with tax'!$C$15,0)</f>
        <v>60</v>
      </c>
      <c r="K132">
        <f>IF(D132&gt;B132,0,1)</f>
        <v>1</v>
      </c>
    </row>
    <row r="133" spans="1:11" ht="12.75">
      <c r="A133">
        <f>0.2+A132</f>
        <v>25.79999999999994</v>
      </c>
      <c r="B133">
        <f>MAX(+'market with tax'!$B$3+'market with tax'!$B$4*A133,0)</f>
        <v>64.20000000000006</v>
      </c>
      <c r="C133">
        <f>+'market with tax'!$B$7+'market with tax'!$B$8*A133</f>
        <v>48.69999999999991</v>
      </c>
      <c r="D133">
        <f>+C133+'market with tax'!$A$10</f>
        <v>53.69999999999991</v>
      </c>
      <c r="E133">
        <f>+C133</f>
        <v>48.69999999999991</v>
      </c>
      <c r="F133">
        <f>MAX('market with tax'!$C$15-'market with tax'!$A$10-C133,0)</f>
        <v>6.3000000000000895</v>
      </c>
      <c r="G133">
        <f>IF(A133&lt;'market with tax'!$C$13,'market with tax'!$A$10,0)</f>
        <v>5</v>
      </c>
      <c r="H133">
        <f>IF(AND('market with tax'!$A$23="y",K133=0),MAX(B133-C133,0),0)</f>
        <v>0</v>
      </c>
      <c r="I133">
        <f>MAX(B133-'market with tax'!$C$15,0)</f>
        <v>4.20000000000006</v>
      </c>
      <c r="J133">
        <f>IF(D133&lt;B133,'market with tax'!$C$15,0)</f>
        <v>60</v>
      </c>
      <c r="K133">
        <f>IF(D133&gt;B133,0,1)</f>
        <v>1</v>
      </c>
    </row>
    <row r="134" spans="1:11" ht="12.75">
      <c r="A134">
        <f>0.2+A133</f>
        <v>25.99999999999994</v>
      </c>
      <c r="B134">
        <f>MAX(+'market with tax'!$B$3+'market with tax'!$B$4*A134,0)</f>
        <v>64.00000000000006</v>
      </c>
      <c r="C134">
        <f>+'market with tax'!$B$7+'market with tax'!$B$8*A134</f>
        <v>48.99999999999991</v>
      </c>
      <c r="D134">
        <f>+C134+'market with tax'!$A$10</f>
        <v>53.99999999999991</v>
      </c>
      <c r="E134">
        <f>+C134</f>
        <v>48.99999999999991</v>
      </c>
      <c r="F134">
        <f>MAX('market with tax'!$C$15-'market with tax'!$A$10-C134,0)</f>
        <v>6.000000000000092</v>
      </c>
      <c r="G134">
        <f>IF(A134&lt;'market with tax'!$C$13,'market with tax'!$A$10,0)</f>
        <v>5</v>
      </c>
      <c r="H134">
        <f>IF(AND('market with tax'!$A$23="y",K134=0),MAX(B134-C134,0),0)</f>
        <v>0</v>
      </c>
      <c r="I134">
        <f>MAX(B134-'market with tax'!$C$15,0)</f>
        <v>4.000000000000057</v>
      </c>
      <c r="J134">
        <f>IF(D134&lt;B134,'market with tax'!$C$15,0)</f>
        <v>60</v>
      </c>
      <c r="K134">
        <f>IF(D134&gt;B134,0,1)</f>
        <v>1</v>
      </c>
    </row>
    <row r="135" spans="1:11" ht="12.75">
      <c r="A135">
        <f>0.2+A134</f>
        <v>26.19999999999994</v>
      </c>
      <c r="B135">
        <f>MAX(+'market with tax'!$B$3+'market with tax'!$B$4*A135,0)</f>
        <v>63.80000000000006</v>
      </c>
      <c r="C135">
        <f>+'market with tax'!$B$7+'market with tax'!$B$8*A135</f>
        <v>49.29999999999991</v>
      </c>
      <c r="D135">
        <f>+C135+'market with tax'!$A$10</f>
        <v>54.29999999999991</v>
      </c>
      <c r="E135">
        <f>+C135</f>
        <v>49.29999999999991</v>
      </c>
      <c r="F135">
        <f>MAX('market with tax'!$C$15-'market with tax'!$A$10-C135,0)</f>
        <v>5.700000000000088</v>
      </c>
      <c r="G135">
        <f>IF(A135&lt;'market with tax'!$C$13,'market with tax'!$A$10,0)</f>
        <v>5</v>
      </c>
      <c r="H135">
        <f>IF(AND('market with tax'!$A$23="y",K135=0),MAX(B135-C135,0),0)</f>
        <v>0</v>
      </c>
      <c r="I135">
        <f>MAX(B135-'market with tax'!$C$15,0)</f>
        <v>3.800000000000061</v>
      </c>
      <c r="J135">
        <f>IF(D135&lt;B135,'market with tax'!$C$15,0)</f>
        <v>60</v>
      </c>
      <c r="K135">
        <f>IF(D135&gt;B135,0,1)</f>
        <v>1</v>
      </c>
    </row>
    <row r="136" spans="1:11" ht="12.75">
      <c r="A136">
        <f>0.2+A135</f>
        <v>26.399999999999938</v>
      </c>
      <c r="B136">
        <f>MAX(+'market with tax'!$B$3+'market with tax'!$B$4*A136,0)</f>
        <v>63.600000000000065</v>
      </c>
      <c r="C136">
        <f>+'market with tax'!$B$7+'market with tax'!$B$8*A136</f>
        <v>49.59999999999991</v>
      </c>
      <c r="D136">
        <f>+C136+'market with tax'!$A$10</f>
        <v>54.59999999999991</v>
      </c>
      <c r="E136">
        <f>+C136</f>
        <v>49.59999999999991</v>
      </c>
      <c r="F136">
        <f>MAX('market with tax'!$C$15-'market with tax'!$A$10-C136,0)</f>
        <v>5.400000000000091</v>
      </c>
      <c r="G136">
        <f>IF(A136&lt;'market with tax'!$C$13,'market with tax'!$A$10,0)</f>
        <v>5</v>
      </c>
      <c r="H136">
        <f>IF(AND('market with tax'!$A$23="y",K136=0),MAX(B136-C136,0),0)</f>
        <v>0</v>
      </c>
      <c r="I136">
        <f>MAX(B136-'market with tax'!$C$15,0)</f>
        <v>3.6000000000000654</v>
      </c>
      <c r="J136">
        <f>IF(D136&lt;B136,'market with tax'!$C$15,0)</f>
        <v>60</v>
      </c>
      <c r="K136">
        <f>IF(D136&gt;B136,0,1)</f>
        <v>1</v>
      </c>
    </row>
    <row r="137" spans="1:11" ht="12.75">
      <c r="A137">
        <f>0.2+A136</f>
        <v>26.599999999999937</v>
      </c>
      <c r="B137">
        <f>MAX(+'market with tax'!$B$3+'market with tax'!$B$4*A137,0)</f>
        <v>63.40000000000006</v>
      </c>
      <c r="C137">
        <f>+'market with tax'!$B$7+'market with tax'!$B$8*A137</f>
        <v>49.899999999999906</v>
      </c>
      <c r="D137">
        <f>+C137+'market with tax'!$A$10</f>
        <v>54.899999999999906</v>
      </c>
      <c r="E137">
        <f>+C137</f>
        <v>49.899999999999906</v>
      </c>
      <c r="F137">
        <f>MAX('market with tax'!$C$15-'market with tax'!$A$10-C137,0)</f>
        <v>5.100000000000094</v>
      </c>
      <c r="G137">
        <f>IF(A137&lt;'market with tax'!$C$13,'market with tax'!$A$10,0)</f>
        <v>5</v>
      </c>
      <c r="H137">
        <f>IF(AND('market with tax'!$A$23="y",K137=0),MAX(B137-C137,0),0)</f>
        <v>0</v>
      </c>
      <c r="I137">
        <f>MAX(B137-'market with tax'!$C$15,0)</f>
        <v>3.4000000000000625</v>
      </c>
      <c r="J137">
        <f>IF(D137&lt;B137,'market with tax'!$C$15,0)</f>
        <v>60</v>
      </c>
      <c r="K137">
        <f>IF(D137&gt;B137,0,1)</f>
        <v>1</v>
      </c>
    </row>
    <row r="138" spans="1:11" ht="12.75">
      <c r="A138">
        <f>0.2+A137</f>
        <v>26.799999999999937</v>
      </c>
      <c r="B138">
        <f>MAX(+'market with tax'!$B$3+'market with tax'!$B$4*A138,0)</f>
        <v>63.20000000000006</v>
      </c>
      <c r="C138">
        <f>+'market with tax'!$B$7+'market with tax'!$B$8*A138</f>
        <v>50.1999999999999</v>
      </c>
      <c r="D138">
        <f>+C138+'market with tax'!$A$10</f>
        <v>55.1999999999999</v>
      </c>
      <c r="E138">
        <f>+C138</f>
        <v>50.1999999999999</v>
      </c>
      <c r="F138">
        <f>MAX('market with tax'!$C$15-'market with tax'!$A$10-C138,0)</f>
        <v>4.800000000000097</v>
      </c>
      <c r="G138">
        <f>IF(A138&lt;'market with tax'!$C$13,'market with tax'!$A$10,0)</f>
        <v>5</v>
      </c>
      <c r="H138">
        <f>IF(AND('market with tax'!$A$23="y",K138=0),MAX(B138-C138,0),0)</f>
        <v>0</v>
      </c>
      <c r="I138">
        <f>MAX(B138-'market with tax'!$C$15,0)</f>
        <v>3.2000000000000597</v>
      </c>
      <c r="J138">
        <f>IF(D138&lt;B138,'market with tax'!$C$15,0)</f>
        <v>60</v>
      </c>
      <c r="K138">
        <f>IF(D138&gt;B138,0,1)</f>
        <v>1</v>
      </c>
    </row>
    <row r="139" spans="1:11" ht="12.75">
      <c r="A139">
        <f>0.2+A138</f>
        <v>26.999999999999936</v>
      </c>
      <c r="B139">
        <f>MAX(+'market with tax'!$B$3+'market with tax'!$B$4*A139,0)</f>
        <v>63.000000000000064</v>
      </c>
      <c r="C139">
        <f>+'market with tax'!$B$7+'market with tax'!$B$8*A139</f>
        <v>50.4999999999999</v>
      </c>
      <c r="D139">
        <f>+C139+'market with tax'!$A$10</f>
        <v>55.4999999999999</v>
      </c>
      <c r="E139">
        <f>+C139</f>
        <v>50.4999999999999</v>
      </c>
      <c r="F139">
        <f>MAX('market with tax'!$C$15-'market with tax'!$A$10-C139,0)</f>
        <v>4.5000000000000995</v>
      </c>
      <c r="G139">
        <f>IF(A139&lt;'market with tax'!$C$13,'market with tax'!$A$10,0)</f>
        <v>5</v>
      </c>
      <c r="H139">
        <f>IF(AND('market with tax'!$A$23="y",K139=0),MAX(B139-C139,0),0)</f>
        <v>0</v>
      </c>
      <c r="I139">
        <f>MAX(B139-'market with tax'!$C$15,0)</f>
        <v>3.000000000000064</v>
      </c>
      <c r="J139">
        <f>IF(D139&lt;B139,'market with tax'!$C$15,0)</f>
        <v>60</v>
      </c>
      <c r="K139">
        <f>IF(D139&gt;B139,0,1)</f>
        <v>1</v>
      </c>
    </row>
    <row r="140" spans="1:11" ht="12.75">
      <c r="A140">
        <f>0.2+A139</f>
        <v>27.199999999999935</v>
      </c>
      <c r="B140">
        <f>MAX(+'market with tax'!$B$3+'market with tax'!$B$4*A140,0)</f>
        <v>62.80000000000007</v>
      </c>
      <c r="C140">
        <f>+'market with tax'!$B$7+'market with tax'!$B$8*A140</f>
        <v>50.799999999999905</v>
      </c>
      <c r="D140">
        <f>+C140+'market with tax'!$A$10</f>
        <v>55.799999999999905</v>
      </c>
      <c r="E140">
        <f>+C140</f>
        <v>50.799999999999905</v>
      </c>
      <c r="F140">
        <f>MAX('market with tax'!$C$15-'market with tax'!$A$10-C140,0)</f>
        <v>4.200000000000095</v>
      </c>
      <c r="G140">
        <f>IF(A140&lt;'market with tax'!$C$13,'market with tax'!$A$10,0)</f>
        <v>5</v>
      </c>
      <c r="H140">
        <f>IF(AND('market with tax'!$A$23="y",K140=0),MAX(B140-C140,0),0)</f>
        <v>0</v>
      </c>
      <c r="I140">
        <f>MAX(B140-'market with tax'!$C$15,0)</f>
        <v>2.800000000000068</v>
      </c>
      <c r="J140">
        <f>IF(D140&lt;B140,'market with tax'!$C$15,0)</f>
        <v>60</v>
      </c>
      <c r="K140">
        <f>IF(D140&gt;B140,0,1)</f>
        <v>1</v>
      </c>
    </row>
    <row r="141" spans="1:11" ht="12.75">
      <c r="A141">
        <f>0.2+A140</f>
        <v>27.399999999999935</v>
      </c>
      <c r="B141">
        <f>MAX(+'market with tax'!$B$3+'market with tax'!$B$4*A141,0)</f>
        <v>62.600000000000065</v>
      </c>
      <c r="C141">
        <f>+'market with tax'!$B$7+'market with tax'!$B$8*A141</f>
        <v>51.0999999999999</v>
      </c>
      <c r="D141">
        <f>+C141+'market with tax'!$A$10</f>
        <v>56.0999999999999</v>
      </c>
      <c r="E141">
        <f>+C141</f>
        <v>51.0999999999999</v>
      </c>
      <c r="F141">
        <f>MAX('market with tax'!$C$15-'market with tax'!$A$10-C141,0)</f>
        <v>3.900000000000098</v>
      </c>
      <c r="G141">
        <f>IF(A141&lt;'market with tax'!$C$13,'market with tax'!$A$10,0)</f>
        <v>5</v>
      </c>
      <c r="H141">
        <f>IF(AND('market with tax'!$A$23="y",K141=0),MAX(B141-C141,0),0)</f>
        <v>0</v>
      </c>
      <c r="I141">
        <f>MAX(B141-'market with tax'!$C$15,0)</f>
        <v>2.6000000000000654</v>
      </c>
      <c r="J141">
        <f>IF(D141&lt;B141,'market with tax'!$C$15,0)</f>
        <v>60</v>
      </c>
      <c r="K141">
        <f>IF(D141&gt;B141,0,1)</f>
        <v>1</v>
      </c>
    </row>
    <row r="142" spans="1:11" ht="12.75">
      <c r="A142">
        <f>0.2+A141</f>
        <v>27.599999999999934</v>
      </c>
      <c r="B142">
        <f>MAX(+'market with tax'!$B$3+'market with tax'!$B$4*A142,0)</f>
        <v>62.40000000000006</v>
      </c>
      <c r="C142">
        <f>+'market with tax'!$B$7+'market with tax'!$B$8*A142</f>
        <v>51.3999999999999</v>
      </c>
      <c r="D142">
        <f>+C142+'market with tax'!$A$10</f>
        <v>56.3999999999999</v>
      </c>
      <c r="E142">
        <f>+C142</f>
        <v>51.3999999999999</v>
      </c>
      <c r="F142">
        <f>MAX('market with tax'!$C$15-'market with tax'!$A$10-C142,0)</f>
        <v>3.600000000000101</v>
      </c>
      <c r="G142">
        <f>IF(A142&lt;'market with tax'!$C$13,'market with tax'!$A$10,0)</f>
        <v>5</v>
      </c>
      <c r="H142">
        <f>IF(AND('market with tax'!$A$23="y",K142=0),MAX(B142-C142,0),0)</f>
        <v>0</v>
      </c>
      <c r="I142">
        <f>MAX(B142-'market with tax'!$C$15,0)</f>
        <v>2.4000000000000625</v>
      </c>
      <c r="J142">
        <f>IF(D142&lt;B142,'market with tax'!$C$15,0)</f>
        <v>60</v>
      </c>
      <c r="K142">
        <f>IF(D142&gt;B142,0,1)</f>
        <v>1</v>
      </c>
    </row>
    <row r="143" spans="1:11" ht="12.75">
      <c r="A143">
        <f>0.2+A142</f>
        <v>27.799999999999933</v>
      </c>
      <c r="B143">
        <f>MAX(+'market with tax'!$B$3+'market with tax'!$B$4*A143,0)</f>
        <v>62.20000000000007</v>
      </c>
      <c r="C143">
        <f>+'market with tax'!$B$7+'market with tax'!$B$8*A143</f>
        <v>51.6999999999999</v>
      </c>
      <c r="D143">
        <f>+C143+'market with tax'!$A$10</f>
        <v>56.6999999999999</v>
      </c>
      <c r="E143">
        <f>+C143</f>
        <v>51.6999999999999</v>
      </c>
      <c r="F143">
        <f>MAX('market with tax'!$C$15-'market with tax'!$A$10-C143,0)</f>
        <v>3.3000000000000966</v>
      </c>
      <c r="G143">
        <f>IF(A143&lt;'market with tax'!$C$13,'market with tax'!$A$10,0)</f>
        <v>5</v>
      </c>
      <c r="H143">
        <f>IF(AND('market with tax'!$A$23="y",K143=0),MAX(B143-C143,0),0)</f>
        <v>0</v>
      </c>
      <c r="I143">
        <f>MAX(B143-'market with tax'!$C$15,0)</f>
        <v>2.200000000000067</v>
      </c>
      <c r="J143">
        <f>IF(D143&lt;B143,'market with tax'!$C$15,0)</f>
        <v>60</v>
      </c>
      <c r="K143">
        <f>IF(D143&gt;B143,0,1)</f>
        <v>1</v>
      </c>
    </row>
    <row r="144" spans="1:11" ht="12.75">
      <c r="A144">
        <f>0.2+A143</f>
        <v>27.999999999999932</v>
      </c>
      <c r="B144">
        <f>MAX(+'market with tax'!$B$3+'market with tax'!$B$4*A144,0)</f>
        <v>62.00000000000007</v>
      </c>
      <c r="C144">
        <f>+'market with tax'!$B$7+'market with tax'!$B$8*A144</f>
        <v>51.9999999999999</v>
      </c>
      <c r="D144">
        <f>+C144+'market with tax'!$A$10</f>
        <v>56.9999999999999</v>
      </c>
      <c r="E144">
        <f>+C144</f>
        <v>51.9999999999999</v>
      </c>
      <c r="F144">
        <f>MAX('market with tax'!$C$15-'market with tax'!$A$10-C144,0)</f>
        <v>3.0000000000000995</v>
      </c>
      <c r="G144">
        <f>IF(A144&lt;'market with tax'!$C$13,'market with tax'!$A$10,0)</f>
        <v>5</v>
      </c>
      <c r="H144">
        <f>IF(AND('market with tax'!$A$23="y",K144=0),MAX(B144-C144,0),0)</f>
        <v>0</v>
      </c>
      <c r="I144">
        <f>MAX(B144-'market with tax'!$C$15,0)</f>
        <v>2.000000000000071</v>
      </c>
      <c r="J144">
        <f>IF(D144&lt;B144,'market with tax'!$C$15,0)</f>
        <v>60</v>
      </c>
      <c r="K144">
        <f>IF(D144&gt;B144,0,1)</f>
        <v>1</v>
      </c>
    </row>
    <row r="145" spans="1:11" ht="12.75">
      <c r="A145">
        <f>0.2+A144</f>
        <v>28.199999999999932</v>
      </c>
      <c r="B145">
        <f>MAX(+'market with tax'!$B$3+'market with tax'!$B$4*A145,0)</f>
        <v>61.80000000000007</v>
      </c>
      <c r="C145">
        <f>+'market with tax'!$B$7+'market with tax'!$B$8*A145</f>
        <v>52.2999999999999</v>
      </c>
      <c r="D145">
        <f>+C145+'market with tax'!$A$10</f>
        <v>57.2999999999999</v>
      </c>
      <c r="E145">
        <f>+C145</f>
        <v>52.2999999999999</v>
      </c>
      <c r="F145">
        <f>MAX('market with tax'!$C$15-'market with tax'!$A$10-C145,0)</f>
        <v>2.7000000000001023</v>
      </c>
      <c r="G145">
        <f>IF(A145&lt;'market with tax'!$C$13,'market with tax'!$A$10,0)</f>
        <v>5</v>
      </c>
      <c r="H145">
        <f>IF(AND('market with tax'!$A$23="y",K145=0),MAX(B145-C145,0),0)</f>
        <v>0</v>
      </c>
      <c r="I145">
        <f>MAX(B145-'market with tax'!$C$15,0)</f>
        <v>1.8000000000000682</v>
      </c>
      <c r="J145">
        <f>IF(D145&lt;B145,'market with tax'!$C$15,0)</f>
        <v>60</v>
      </c>
      <c r="K145">
        <f>IF(D145&gt;B145,0,1)</f>
        <v>1</v>
      </c>
    </row>
    <row r="146" spans="1:11" ht="12.75">
      <c r="A146">
        <f>0.2+A145</f>
        <v>28.39999999999993</v>
      </c>
      <c r="B146">
        <f>MAX(+'market with tax'!$B$3+'market with tax'!$B$4*A146,0)</f>
        <v>61.600000000000065</v>
      </c>
      <c r="C146">
        <f>+'market with tax'!$B$7+'market with tax'!$B$8*A146</f>
        <v>52.599999999999895</v>
      </c>
      <c r="D146">
        <f>+C146+'market with tax'!$A$10</f>
        <v>57.599999999999895</v>
      </c>
      <c r="E146">
        <f>+C146</f>
        <v>52.599999999999895</v>
      </c>
      <c r="F146">
        <f>MAX('market with tax'!$C$15-'market with tax'!$A$10-C146,0)</f>
        <v>2.400000000000105</v>
      </c>
      <c r="G146">
        <f>IF(A146&lt;'market with tax'!$C$13,'market with tax'!$A$10,0)</f>
        <v>5</v>
      </c>
      <c r="H146">
        <f>IF(AND('market with tax'!$A$23="y",K146=0),MAX(B146-C146,0),0)</f>
        <v>0</v>
      </c>
      <c r="I146">
        <f>MAX(B146-'market with tax'!$C$15,0)</f>
        <v>1.6000000000000654</v>
      </c>
      <c r="J146">
        <f>IF(D146&lt;B146,'market with tax'!$C$15,0)</f>
        <v>60</v>
      </c>
      <c r="K146">
        <f>IF(D146&gt;B146,0,1)</f>
        <v>1</v>
      </c>
    </row>
    <row r="147" spans="1:11" ht="12.75">
      <c r="A147">
        <f>0.2+A146</f>
        <v>28.59999999999993</v>
      </c>
      <c r="B147">
        <f>MAX(+'market with tax'!$B$3+'market with tax'!$B$4*A147,0)</f>
        <v>61.40000000000007</v>
      </c>
      <c r="C147">
        <f>+'market with tax'!$B$7+'market with tax'!$B$8*A147</f>
        <v>52.89999999999989</v>
      </c>
      <c r="D147">
        <f>+C147+'market with tax'!$A$10</f>
        <v>57.89999999999989</v>
      </c>
      <c r="E147">
        <f>+C147</f>
        <v>52.89999999999989</v>
      </c>
      <c r="F147">
        <f>MAX('market with tax'!$C$15-'market with tax'!$A$10-C147,0)</f>
        <v>2.100000000000108</v>
      </c>
      <c r="G147">
        <f>IF(A147&lt;'market with tax'!$C$13,'market with tax'!$A$10,0)</f>
        <v>5</v>
      </c>
      <c r="H147">
        <f>IF(AND('market with tax'!$A$23="y",K147=0),MAX(B147-C147,0),0)</f>
        <v>0</v>
      </c>
      <c r="I147">
        <f>MAX(B147-'market with tax'!$C$15,0)</f>
        <v>1.4000000000000696</v>
      </c>
      <c r="J147">
        <f>IF(D147&lt;B147,'market with tax'!$C$15,0)</f>
        <v>60</v>
      </c>
      <c r="K147">
        <f>IF(D147&gt;B147,0,1)</f>
        <v>1</v>
      </c>
    </row>
    <row r="148" spans="1:11" ht="12.75">
      <c r="A148">
        <f>0.2+A147</f>
        <v>28.79999999999993</v>
      </c>
      <c r="B148">
        <f>MAX(+'market with tax'!$B$3+'market with tax'!$B$4*A148,0)</f>
        <v>61.200000000000074</v>
      </c>
      <c r="C148">
        <f>+'market with tax'!$B$7+'market with tax'!$B$8*A148</f>
        <v>53.199999999999896</v>
      </c>
      <c r="D148">
        <f>+C148+'market with tax'!$A$10</f>
        <v>58.199999999999896</v>
      </c>
      <c r="E148">
        <f>+C148</f>
        <v>53.199999999999896</v>
      </c>
      <c r="F148">
        <f>MAX('market with tax'!$C$15-'market with tax'!$A$10-C148,0)</f>
        <v>1.8000000000001037</v>
      </c>
      <c r="G148">
        <f>IF(A148&lt;'market with tax'!$C$13,'market with tax'!$A$10,0)</f>
        <v>5</v>
      </c>
      <c r="H148">
        <f>IF(AND('market with tax'!$A$23="y",K148=0),MAX(B148-C148,0),0)</f>
        <v>0</v>
      </c>
      <c r="I148">
        <f>MAX(B148-'market with tax'!$C$15,0)</f>
        <v>1.200000000000074</v>
      </c>
      <c r="J148">
        <f>IF(D148&lt;B148,'market with tax'!$C$15,0)</f>
        <v>60</v>
      </c>
      <c r="K148">
        <f>IF(D148&gt;B148,0,1)</f>
        <v>1</v>
      </c>
    </row>
    <row r="149" spans="1:11" ht="12.75">
      <c r="A149">
        <f>0.2+A148</f>
        <v>28.99999999999993</v>
      </c>
      <c r="B149">
        <f>MAX(+'market with tax'!$B$3+'market with tax'!$B$4*A149,0)</f>
        <v>61.00000000000007</v>
      </c>
      <c r="C149">
        <f>+'market with tax'!$B$7+'market with tax'!$B$8*A149</f>
        <v>53.49999999999989</v>
      </c>
      <c r="D149">
        <f>+C149+'market with tax'!$A$10</f>
        <v>58.49999999999989</v>
      </c>
      <c r="E149">
        <f>+C149</f>
        <v>53.49999999999989</v>
      </c>
      <c r="F149">
        <f>MAX('market with tax'!$C$15-'market with tax'!$A$10-C149,0)</f>
        <v>1.5000000000001066</v>
      </c>
      <c r="G149">
        <f>IF(A149&lt;'market with tax'!$C$13,'market with tax'!$A$10,0)</f>
        <v>5</v>
      </c>
      <c r="H149">
        <f>IF(AND('market with tax'!$A$23="y",K149=0),MAX(B149-C149,0),0)</f>
        <v>0</v>
      </c>
      <c r="I149">
        <f>MAX(B149-'market with tax'!$C$15,0)</f>
        <v>1.000000000000071</v>
      </c>
      <c r="J149">
        <f>IF(D149&lt;B149,'market with tax'!$C$15,0)</f>
        <v>60</v>
      </c>
      <c r="K149">
        <f>IF(D149&gt;B149,0,1)</f>
        <v>1</v>
      </c>
    </row>
    <row r="150" spans="1:11" ht="12.75">
      <c r="A150">
        <f>0.2+A149</f>
        <v>29.19999999999993</v>
      </c>
      <c r="B150">
        <f>MAX(+'market with tax'!$B$3+'market with tax'!$B$4*A150,0)</f>
        <v>60.80000000000007</v>
      </c>
      <c r="C150">
        <f>+'market with tax'!$B$7+'market with tax'!$B$8*A150</f>
        <v>53.79999999999989</v>
      </c>
      <c r="D150">
        <f>+C150+'market with tax'!$A$10</f>
        <v>58.79999999999989</v>
      </c>
      <c r="E150">
        <f>+C150</f>
        <v>53.79999999999989</v>
      </c>
      <c r="F150">
        <f>MAX('market with tax'!$C$15-'market with tax'!$A$10-C150,0)</f>
        <v>1.2000000000001094</v>
      </c>
      <c r="G150">
        <f>IF(A150&lt;'market with tax'!$C$13,'market with tax'!$A$10,0)</f>
        <v>5</v>
      </c>
      <c r="H150">
        <f>IF(AND('market with tax'!$A$23="y",K150=0),MAX(B150-C150,0),0)</f>
        <v>0</v>
      </c>
      <c r="I150">
        <f>MAX(B150-'market with tax'!$C$15,0)</f>
        <v>0.8000000000000682</v>
      </c>
      <c r="J150">
        <f>IF(D150&lt;B150,'market with tax'!$C$15,0)</f>
        <v>60</v>
      </c>
      <c r="K150">
        <f>IF(D150&gt;B150,0,1)</f>
        <v>1</v>
      </c>
    </row>
    <row r="151" spans="1:11" ht="12.75">
      <c r="A151">
        <f>0.2+A150</f>
        <v>29.399999999999928</v>
      </c>
      <c r="B151">
        <f>MAX(+'market with tax'!$B$3+'market with tax'!$B$4*A151,0)</f>
        <v>60.60000000000007</v>
      </c>
      <c r="C151">
        <f>+'market with tax'!$B$7+'market with tax'!$B$8*A151</f>
        <v>54.099999999999895</v>
      </c>
      <c r="D151">
        <f>+C151+'market with tax'!$A$10</f>
        <v>59.099999999999895</v>
      </c>
      <c r="E151">
        <f>+C151</f>
        <v>54.099999999999895</v>
      </c>
      <c r="F151">
        <f>MAX('market with tax'!$C$15-'market with tax'!$A$10-C151,0)</f>
        <v>0.9000000000001052</v>
      </c>
      <c r="G151">
        <f>IF(A151&lt;'market with tax'!$C$13,'market with tax'!$A$10,0)</f>
        <v>5</v>
      </c>
      <c r="H151">
        <f>IF(AND('market with tax'!$A$23="y",K151=0),MAX(B151-C151,0),0)</f>
        <v>0</v>
      </c>
      <c r="I151">
        <f>MAX(B151-'market with tax'!$C$15,0)</f>
        <v>0.6000000000000725</v>
      </c>
      <c r="J151">
        <f>IF(D151&lt;B151,'market with tax'!$C$15,0)</f>
        <v>60</v>
      </c>
      <c r="K151">
        <f>IF(D151&gt;B151,0,1)</f>
        <v>1</v>
      </c>
    </row>
    <row r="152" spans="1:11" ht="12.75">
      <c r="A152">
        <f>0.2+A151</f>
        <v>29.599999999999927</v>
      </c>
      <c r="B152">
        <f>MAX(+'market with tax'!$B$3+'market with tax'!$B$4*A152,0)</f>
        <v>60.40000000000008</v>
      </c>
      <c r="C152">
        <f>+'market with tax'!$B$7+'market with tax'!$B$8*A152</f>
        <v>54.39999999999989</v>
      </c>
      <c r="D152">
        <f>+C152+'market with tax'!$A$10</f>
        <v>59.39999999999989</v>
      </c>
      <c r="E152">
        <f>+C152</f>
        <v>54.39999999999989</v>
      </c>
      <c r="F152">
        <f>MAX('market with tax'!$C$15-'market with tax'!$A$10-C152,0)</f>
        <v>0.600000000000108</v>
      </c>
      <c r="G152">
        <f>IF(A152&lt;'market with tax'!$C$13,'market with tax'!$A$10,0)</f>
        <v>5</v>
      </c>
      <c r="H152">
        <f>IF(AND('market with tax'!$A$23="y",K152=0),MAX(B152-C152,0),0)</f>
        <v>0</v>
      </c>
      <c r="I152">
        <f>MAX(B152-'market with tax'!$C$15,0)</f>
        <v>0.40000000000007674</v>
      </c>
      <c r="J152">
        <f>IF(D152&lt;B152,'market with tax'!$C$15,0)</f>
        <v>60</v>
      </c>
      <c r="K152">
        <f>IF(D152&gt;B152,0,1)</f>
        <v>1</v>
      </c>
    </row>
    <row r="153" spans="1:11" ht="12.75">
      <c r="A153">
        <f>0.2+A152</f>
        <v>29.799999999999926</v>
      </c>
      <c r="B153">
        <f>MAX(+'market with tax'!$B$3+'market with tax'!$B$4*A153,0)</f>
        <v>60.200000000000074</v>
      </c>
      <c r="C153">
        <f>+'market with tax'!$B$7+'market with tax'!$B$8*A153</f>
        <v>54.69999999999989</v>
      </c>
      <c r="D153">
        <f>+C153+'market with tax'!$A$10</f>
        <v>59.69999999999989</v>
      </c>
      <c r="E153">
        <f>+C153</f>
        <v>54.69999999999989</v>
      </c>
      <c r="F153">
        <f>MAX('market with tax'!$C$15-'market with tax'!$A$10-C153,0)</f>
        <v>0.30000000000011084</v>
      </c>
      <c r="G153">
        <f>IF(A153&lt;'market with tax'!$C$13,'market with tax'!$A$10,0)</f>
        <v>5</v>
      </c>
      <c r="H153">
        <f>IF(AND('market with tax'!$A$23="y",K153=0),MAX(B153-C153,0),0)</f>
        <v>0</v>
      </c>
      <c r="I153">
        <f>MAX(B153-'market with tax'!$C$15,0)</f>
        <v>0.2000000000000739</v>
      </c>
      <c r="J153">
        <f>IF(D153&lt;B153,'market with tax'!$C$15,0)</f>
        <v>60</v>
      </c>
      <c r="K153">
        <f>IF(D153&gt;B153,0,1)</f>
        <v>1</v>
      </c>
    </row>
    <row r="154" spans="1:11" ht="12.75">
      <c r="A154">
        <f>0.2+A153</f>
        <v>29.999999999999925</v>
      </c>
      <c r="B154">
        <f>MAX(+'market with tax'!$B$3+'market with tax'!$B$4*A154,0)</f>
        <v>60.00000000000007</v>
      </c>
      <c r="C154">
        <f>+'market with tax'!$B$7+'market with tax'!$B$8*A154</f>
        <v>54.999999999999886</v>
      </c>
      <c r="D154">
        <f>+C154+'market with tax'!$A$10</f>
        <v>59.999999999999886</v>
      </c>
      <c r="E154">
        <f>+C154</f>
        <v>54.999999999999886</v>
      </c>
      <c r="F154">
        <f>MAX('market with tax'!$C$15-'market with tax'!$A$10-C154,0)</f>
        <v>1.1368683772161603E-13</v>
      </c>
      <c r="G154">
        <f>IF(A154&lt;'market with tax'!$C$13,'market with tax'!$A$10,0)</f>
        <v>5</v>
      </c>
      <c r="H154">
        <f>IF(AND('market with tax'!$A$23="y",K154=0),MAX(B154-C154,0),0)</f>
        <v>0</v>
      </c>
      <c r="I154">
        <f>MAX(B154-'market with tax'!$C$15,0)</f>
        <v>7.105427357601002E-14</v>
      </c>
      <c r="J154">
        <f>IF(D154&lt;B154,'market with tax'!$C$15,0)</f>
        <v>60</v>
      </c>
      <c r="K154">
        <f>IF(D154&gt;B154,0,1)</f>
        <v>1</v>
      </c>
    </row>
    <row r="155" spans="1:11" ht="12.75">
      <c r="A155">
        <f>0.2+A154</f>
        <v>30.199999999999925</v>
      </c>
      <c r="B155">
        <f>MAX(+'market with tax'!$B$3+'market with tax'!$B$4*A155,0)</f>
        <v>59.800000000000075</v>
      </c>
      <c r="C155">
        <f>+'market with tax'!$B$7+'market with tax'!$B$8*A155</f>
        <v>55.29999999999988</v>
      </c>
      <c r="D155">
        <f>+C155+'market with tax'!$A$10</f>
        <v>60.29999999999988</v>
      </c>
      <c r="E155">
        <f>+C155</f>
        <v>55.29999999999988</v>
      </c>
      <c r="F155">
        <f>MAX('market with tax'!$C$15-'market with tax'!$A$10-C155,0)</f>
        <v>0</v>
      </c>
      <c r="G155">
        <f>IF(A155&lt;'market with tax'!$C$13,'market with tax'!$A$10,0)</f>
        <v>0</v>
      </c>
      <c r="H155">
        <f>IF(AND('market with tax'!$A$23="y",K155=0),MAX(B155-C155,0),0)</f>
        <v>0</v>
      </c>
      <c r="I155">
        <f>MAX(B155-'market with tax'!$C$15,0)</f>
        <v>0</v>
      </c>
      <c r="J155">
        <f>IF(D155&lt;B155,'market with tax'!$C$15,0)</f>
        <v>0</v>
      </c>
      <c r="K155">
        <f>IF(D155&gt;B155,0,1)</f>
        <v>0</v>
      </c>
    </row>
    <row r="156" spans="1:11" ht="12.75">
      <c r="A156">
        <f>0.2+A155</f>
        <v>30.399999999999924</v>
      </c>
      <c r="B156">
        <f>MAX(+'market with tax'!$B$3+'market with tax'!$B$4*A156,0)</f>
        <v>59.60000000000008</v>
      </c>
      <c r="C156">
        <f>+'market with tax'!$B$7+'market with tax'!$B$8*A156</f>
        <v>55.59999999999989</v>
      </c>
      <c r="D156">
        <f>+C156+'market with tax'!$A$10</f>
        <v>60.59999999999989</v>
      </c>
      <c r="E156">
        <f>+C156</f>
        <v>55.59999999999989</v>
      </c>
      <c r="F156">
        <f>MAX('market with tax'!$C$15-'market with tax'!$A$10-C156,0)</f>
        <v>0</v>
      </c>
      <c r="G156">
        <f>IF(A156&lt;'market with tax'!$C$13,'market with tax'!$A$10,0)</f>
        <v>0</v>
      </c>
      <c r="H156">
        <f>IF(AND('market with tax'!$A$23="y",K156=0),MAX(B156-C156,0),0)</f>
        <v>0</v>
      </c>
      <c r="I156">
        <f>MAX(B156-'market with tax'!$C$15,0)</f>
        <v>0</v>
      </c>
      <c r="J156">
        <f>IF(D156&lt;B156,'market with tax'!$C$15,0)</f>
        <v>0</v>
      </c>
      <c r="K156">
        <f>IF(D156&gt;B156,0,1)</f>
        <v>0</v>
      </c>
    </row>
    <row r="157" spans="1:11" ht="12.75">
      <c r="A157">
        <f>0.2+A156</f>
        <v>30.599999999999923</v>
      </c>
      <c r="B157">
        <f>MAX(+'market with tax'!$B$3+'market with tax'!$B$4*A157,0)</f>
        <v>59.40000000000008</v>
      </c>
      <c r="C157">
        <f>+'market with tax'!$B$7+'market with tax'!$B$8*A157</f>
        <v>55.899999999999885</v>
      </c>
      <c r="D157">
        <f>+C157+'market with tax'!$A$10</f>
        <v>60.899999999999885</v>
      </c>
      <c r="E157">
        <f>+C157</f>
        <v>55.899999999999885</v>
      </c>
      <c r="F157">
        <f>MAX('market with tax'!$C$15-'market with tax'!$A$10-C157,0)</f>
        <v>0</v>
      </c>
      <c r="G157">
        <f>IF(A157&lt;'market with tax'!$C$13,'market with tax'!$A$10,0)</f>
        <v>0</v>
      </c>
      <c r="H157">
        <f>IF(AND('market with tax'!$A$23="y",K157=0),MAX(B157-C157,0),0)</f>
        <v>0</v>
      </c>
      <c r="I157">
        <f>MAX(B157-'market with tax'!$C$15,0)</f>
        <v>0</v>
      </c>
      <c r="J157">
        <f>IF(D157&lt;B157,'market with tax'!$C$15,0)</f>
        <v>0</v>
      </c>
      <c r="K157">
        <f>IF(D157&gt;B157,0,1)</f>
        <v>0</v>
      </c>
    </row>
    <row r="158" spans="1:11" ht="12.75">
      <c r="A158">
        <f>0.2+A157</f>
        <v>30.799999999999923</v>
      </c>
      <c r="B158">
        <f>MAX(+'market with tax'!$B$3+'market with tax'!$B$4*A158,0)</f>
        <v>59.200000000000074</v>
      </c>
      <c r="C158">
        <f>+'market with tax'!$B$7+'market with tax'!$B$8*A158</f>
        <v>56.19999999999988</v>
      </c>
      <c r="D158">
        <f>+C158+'market with tax'!$A$10</f>
        <v>61.19999999999988</v>
      </c>
      <c r="E158">
        <f>+C158</f>
        <v>56.19999999999988</v>
      </c>
      <c r="F158">
        <f>MAX('market with tax'!$C$15-'market with tax'!$A$10-C158,0)</f>
        <v>0</v>
      </c>
      <c r="G158">
        <f>IF(A158&lt;'market with tax'!$C$13,'market with tax'!$A$10,0)</f>
        <v>0</v>
      </c>
      <c r="H158">
        <f>IF(AND('market with tax'!$A$23="y",K158=0),MAX(B158-C158,0),0)</f>
        <v>0</v>
      </c>
      <c r="I158">
        <f>MAX(B158-'market with tax'!$C$15,0)</f>
        <v>0</v>
      </c>
      <c r="J158">
        <f>IF(D158&lt;B158,'market with tax'!$C$15,0)</f>
        <v>0</v>
      </c>
      <c r="K158">
        <f>IF(D158&gt;B158,0,1)</f>
        <v>0</v>
      </c>
    </row>
    <row r="159" spans="1:11" ht="12.75">
      <c r="A159">
        <f>0.2+A158</f>
        <v>30.999999999999922</v>
      </c>
      <c r="B159">
        <f>MAX(+'market with tax'!$B$3+'market with tax'!$B$4*A159,0)</f>
        <v>59.00000000000008</v>
      </c>
      <c r="C159">
        <f>+'market with tax'!$B$7+'market with tax'!$B$8*A159</f>
        <v>56.499999999999886</v>
      </c>
      <c r="D159">
        <f>+C159+'market with tax'!$A$10</f>
        <v>61.499999999999886</v>
      </c>
      <c r="E159">
        <f>+C159</f>
        <v>56.499999999999886</v>
      </c>
      <c r="F159">
        <f>MAX('market with tax'!$C$15-'market with tax'!$A$10-C159,0)</f>
        <v>0</v>
      </c>
      <c r="G159">
        <f>IF(A159&lt;'market with tax'!$C$13,'market with tax'!$A$10,0)</f>
        <v>0</v>
      </c>
      <c r="H159">
        <f>IF(AND('market with tax'!$A$23="y",K159=0),MAX(B159-C159,0),0)</f>
        <v>0</v>
      </c>
      <c r="I159">
        <f>MAX(B159-'market with tax'!$C$15,0)</f>
        <v>0</v>
      </c>
      <c r="J159">
        <f>IF(D159&lt;B159,'market with tax'!$C$15,0)</f>
        <v>0</v>
      </c>
      <c r="K159">
        <f>IF(D159&gt;B159,0,1)</f>
        <v>0</v>
      </c>
    </row>
    <row r="160" spans="1:11" ht="12.75">
      <c r="A160">
        <f>0.2+A159</f>
        <v>31.19999999999992</v>
      </c>
      <c r="B160">
        <f>MAX(+'market with tax'!$B$3+'market with tax'!$B$4*A160,0)</f>
        <v>58.80000000000008</v>
      </c>
      <c r="C160">
        <f>+'market with tax'!$B$7+'market with tax'!$B$8*A160</f>
        <v>56.79999999999988</v>
      </c>
      <c r="D160">
        <f>+C160+'market with tax'!$A$10</f>
        <v>61.79999999999988</v>
      </c>
      <c r="E160">
        <f>+C160</f>
        <v>56.79999999999988</v>
      </c>
      <c r="F160">
        <f>MAX('market with tax'!$C$15-'market with tax'!$A$10-C160,0)</f>
        <v>0</v>
      </c>
      <c r="G160">
        <f>IF(A160&lt;'market with tax'!$C$13,'market with tax'!$A$10,0)</f>
        <v>0</v>
      </c>
      <c r="H160">
        <f>IF(AND('market with tax'!$A$23="y",K160=0),MAX(B160-C160,0),0)</f>
        <v>0</v>
      </c>
      <c r="I160">
        <f>MAX(B160-'market with tax'!$C$15,0)</f>
        <v>0</v>
      </c>
      <c r="J160">
        <f>IF(D160&lt;B160,'market with tax'!$C$15,0)</f>
        <v>0</v>
      </c>
      <c r="K160">
        <f>IF(D160&gt;B160,0,1)</f>
        <v>0</v>
      </c>
    </row>
    <row r="161" spans="1:11" ht="12.75">
      <c r="A161">
        <f>0.2+A160</f>
        <v>31.39999999999992</v>
      </c>
      <c r="B161">
        <f>MAX(+'market with tax'!$B$3+'market with tax'!$B$4*A161,0)</f>
        <v>58.60000000000008</v>
      </c>
      <c r="C161">
        <f>+'market with tax'!$B$7+'market with tax'!$B$8*A161</f>
        <v>57.09999999999988</v>
      </c>
      <c r="D161">
        <f>+C161+'market with tax'!$A$10</f>
        <v>62.09999999999988</v>
      </c>
      <c r="E161">
        <f>+C161</f>
        <v>57.09999999999988</v>
      </c>
      <c r="F161">
        <f>MAX('market with tax'!$C$15-'market with tax'!$A$10-C161,0)</f>
        <v>0</v>
      </c>
      <c r="G161">
        <f>IF(A161&lt;'market with tax'!$C$13,'market with tax'!$A$10,0)</f>
        <v>0</v>
      </c>
      <c r="H161">
        <f>IF(AND('market with tax'!$A$23="y",K161=0),MAX(B161-C161,0),0)</f>
        <v>0</v>
      </c>
      <c r="I161">
        <f>MAX(B161-'market with tax'!$C$15,0)</f>
        <v>0</v>
      </c>
      <c r="J161">
        <f>IF(D161&lt;B161,'market with tax'!$C$15,0)</f>
        <v>0</v>
      </c>
      <c r="K161">
        <f>IF(D161&gt;B161,0,1)</f>
        <v>0</v>
      </c>
    </row>
    <row r="162" spans="1:11" ht="12.75">
      <c r="A162">
        <f>0.2+A161</f>
        <v>31.59999999999992</v>
      </c>
      <c r="B162">
        <f>MAX(+'market with tax'!$B$3+'market with tax'!$B$4*A162,0)</f>
        <v>58.40000000000008</v>
      </c>
      <c r="C162">
        <f>+'market with tax'!$B$7+'market with tax'!$B$8*A162</f>
        <v>57.39999999999988</v>
      </c>
      <c r="D162">
        <f>+C162+'market with tax'!$A$10</f>
        <v>62.39999999999988</v>
      </c>
      <c r="E162">
        <f>+C162</f>
        <v>57.39999999999988</v>
      </c>
      <c r="F162">
        <f>MAX('market with tax'!$C$15-'market with tax'!$A$10-C162,0)</f>
        <v>0</v>
      </c>
      <c r="G162">
        <f>IF(A162&lt;'market with tax'!$C$13,'market with tax'!$A$10,0)</f>
        <v>0</v>
      </c>
      <c r="H162">
        <f>IF(AND('market with tax'!$A$23="y",K162=0),MAX(B162-C162,0),0)</f>
        <v>0</v>
      </c>
      <c r="I162">
        <f>MAX(B162-'market with tax'!$C$15,0)</f>
        <v>0</v>
      </c>
      <c r="J162">
        <f>IF(D162&lt;B162,'market with tax'!$C$15,0)</f>
        <v>0</v>
      </c>
      <c r="K162">
        <f>IF(D162&gt;B162,0,1)</f>
        <v>0</v>
      </c>
    </row>
    <row r="163" spans="1:11" ht="12.75">
      <c r="A163">
        <f>0.2+A162</f>
        <v>31.79999999999992</v>
      </c>
      <c r="B163">
        <f>MAX(+'market with tax'!$B$3+'market with tax'!$B$4*A163,0)</f>
        <v>58.20000000000008</v>
      </c>
      <c r="C163">
        <f>+'market with tax'!$B$7+'market with tax'!$B$8*A163</f>
        <v>57.699999999999875</v>
      </c>
      <c r="D163">
        <f>+C163+'market with tax'!$A$10</f>
        <v>62.699999999999875</v>
      </c>
      <c r="E163">
        <f>+C163</f>
        <v>57.699999999999875</v>
      </c>
      <c r="F163">
        <f>MAX('market with tax'!$C$15-'market with tax'!$A$10-C163,0)</f>
        <v>0</v>
      </c>
      <c r="G163">
        <f>IF(A163&lt;'market with tax'!$C$13,'market with tax'!$A$10,0)</f>
        <v>0</v>
      </c>
      <c r="H163">
        <f>IF(AND('market with tax'!$A$23="y",K163=0),MAX(B163-C163,0),0)</f>
        <v>0</v>
      </c>
      <c r="I163">
        <f>MAX(B163-'market with tax'!$C$15,0)</f>
        <v>0</v>
      </c>
      <c r="J163">
        <f>IF(D163&lt;B163,'market with tax'!$C$15,0)</f>
        <v>0</v>
      </c>
      <c r="K163">
        <f>IF(D163&gt;B163,0,1)</f>
        <v>0</v>
      </c>
    </row>
    <row r="164" spans="1:11" ht="12.75">
      <c r="A164">
        <f>0.2+A163</f>
        <v>31.99999999999992</v>
      </c>
      <c r="B164">
        <f>MAX(+'market with tax'!$B$3+'market with tax'!$B$4*A164,0)</f>
        <v>58.000000000000085</v>
      </c>
      <c r="C164">
        <f>+'market with tax'!$B$7+'market with tax'!$B$8*A164</f>
        <v>57.99999999999988</v>
      </c>
      <c r="D164">
        <f>+C164+'market with tax'!$A$10</f>
        <v>62.99999999999988</v>
      </c>
      <c r="E164">
        <f>+C164</f>
        <v>57.99999999999988</v>
      </c>
      <c r="F164">
        <f>MAX('market with tax'!$C$15-'market with tax'!$A$10-C164,0)</f>
        <v>0</v>
      </c>
      <c r="G164">
        <f>IF(A164&lt;'market with tax'!$C$13,'market with tax'!$A$10,0)</f>
        <v>0</v>
      </c>
      <c r="H164">
        <f>IF(AND('market with tax'!$A$23="y",K164=0),MAX(B164-C164,0),0)</f>
        <v>0</v>
      </c>
      <c r="I164">
        <f>MAX(B164-'market with tax'!$C$15,0)</f>
        <v>0</v>
      </c>
      <c r="J164">
        <f>IF(D164&lt;B164,'market with tax'!$C$15,0)</f>
        <v>0</v>
      </c>
      <c r="K164">
        <f>IF(D164&gt;B164,0,1)</f>
        <v>0</v>
      </c>
    </row>
    <row r="165" spans="1:11" ht="12.75">
      <c r="A165">
        <f>0.2+A164</f>
        <v>32.19999999999992</v>
      </c>
      <c r="B165">
        <f>MAX(+'market with tax'!$B$3+'market with tax'!$B$4*A165,0)</f>
        <v>57.80000000000008</v>
      </c>
      <c r="C165">
        <f>+'market with tax'!$B$7+'market with tax'!$B$8*A165</f>
        <v>58.299999999999876</v>
      </c>
      <c r="D165">
        <f>+C165+'market with tax'!$A$10</f>
        <v>63.299999999999876</v>
      </c>
      <c r="E165">
        <f>+C165</f>
        <v>58.299999999999876</v>
      </c>
      <c r="F165">
        <f>MAX('market with tax'!$C$15-'market with tax'!$A$10-C165,0)</f>
        <v>0</v>
      </c>
      <c r="G165">
        <f>IF(A165&lt;'market with tax'!$C$13,'market with tax'!$A$10,0)</f>
        <v>0</v>
      </c>
      <c r="H165">
        <f>IF(AND('market with tax'!$A$23="y",K165=0),MAX(B165-C165,0),0)</f>
        <v>0</v>
      </c>
      <c r="I165">
        <f>MAX(B165-'market with tax'!$C$15,0)</f>
        <v>0</v>
      </c>
      <c r="J165">
        <f>IF(D165&lt;B165,'market with tax'!$C$15,0)</f>
        <v>0</v>
      </c>
      <c r="K165">
        <f>IF(D165&gt;B165,0,1)</f>
        <v>0</v>
      </c>
    </row>
    <row r="166" spans="1:11" ht="12.75">
      <c r="A166">
        <f>0.2+A165</f>
        <v>32.39999999999992</v>
      </c>
      <c r="B166">
        <f>MAX(+'market with tax'!$B$3+'market with tax'!$B$4*A166,0)</f>
        <v>57.60000000000008</v>
      </c>
      <c r="C166">
        <f>+'market with tax'!$B$7+'market with tax'!$B$8*A166</f>
        <v>58.59999999999988</v>
      </c>
      <c r="D166">
        <f>+C166+'market with tax'!$A$10</f>
        <v>63.59999999999988</v>
      </c>
      <c r="E166">
        <f>+C166</f>
        <v>58.59999999999988</v>
      </c>
      <c r="F166">
        <f>MAX('market with tax'!$C$15-'market with tax'!$A$10-C166,0)</f>
        <v>0</v>
      </c>
      <c r="G166">
        <f>IF(A166&lt;'market with tax'!$C$13,'market with tax'!$A$10,0)</f>
        <v>0</v>
      </c>
      <c r="H166">
        <f>IF(AND('market with tax'!$A$23="y",K166=0),MAX(B166-C166,0),0)</f>
        <v>0</v>
      </c>
      <c r="I166">
        <f>MAX(B166-'market with tax'!$C$15,0)</f>
        <v>0</v>
      </c>
      <c r="J166">
        <f>IF(D166&lt;B166,'market with tax'!$C$15,0)</f>
        <v>0</v>
      </c>
      <c r="K166">
        <f>IF(D166&gt;B166,0,1)</f>
        <v>0</v>
      </c>
    </row>
    <row r="167" spans="1:11" ht="12.75">
      <c r="A167">
        <f>0.2+A166</f>
        <v>32.59999999999992</v>
      </c>
      <c r="B167">
        <f>MAX(+'market with tax'!$B$3+'market with tax'!$B$4*A167,0)</f>
        <v>57.40000000000008</v>
      </c>
      <c r="C167">
        <f>+'market with tax'!$B$7+'market with tax'!$B$8*A167</f>
        <v>58.899999999999885</v>
      </c>
      <c r="D167">
        <f>+C167+'market with tax'!$A$10</f>
        <v>63.899999999999885</v>
      </c>
      <c r="E167">
        <f>+C167</f>
        <v>58.899999999999885</v>
      </c>
      <c r="F167">
        <f>MAX('market with tax'!$C$15-'market with tax'!$A$10-C167,0)</f>
        <v>0</v>
      </c>
      <c r="G167">
        <f>IF(A167&lt;'market with tax'!$C$13,'market with tax'!$A$10,0)</f>
        <v>0</v>
      </c>
      <c r="H167">
        <f>IF(AND('market with tax'!$A$23="y",K167=0),MAX(B167-C167,0),0)</f>
        <v>0</v>
      </c>
      <c r="I167">
        <f>MAX(B167-'market with tax'!$C$15,0)</f>
        <v>0</v>
      </c>
      <c r="J167">
        <f>IF(D167&lt;B167,'market with tax'!$C$15,0)</f>
        <v>0</v>
      </c>
      <c r="K167">
        <f>IF(D167&gt;B167,0,1)</f>
        <v>0</v>
      </c>
    </row>
    <row r="168" spans="1:11" ht="12.75">
      <c r="A168">
        <f>0.2+A167</f>
        <v>32.799999999999926</v>
      </c>
      <c r="B168">
        <f>MAX(+'market with tax'!$B$3+'market with tax'!$B$4*A168,0)</f>
        <v>57.200000000000074</v>
      </c>
      <c r="C168">
        <f>+'market with tax'!$B$7+'market with tax'!$B$8*A168</f>
        <v>59.19999999999989</v>
      </c>
      <c r="D168">
        <f>+C168+'market with tax'!$A$10</f>
        <v>64.19999999999989</v>
      </c>
      <c r="E168">
        <f>+C168</f>
        <v>59.19999999999989</v>
      </c>
      <c r="F168">
        <f>MAX('market with tax'!$C$15-'market with tax'!$A$10-C168,0)</f>
        <v>0</v>
      </c>
      <c r="G168">
        <f>IF(A168&lt;'market with tax'!$C$13,'market with tax'!$A$10,0)</f>
        <v>0</v>
      </c>
      <c r="H168">
        <f>IF(AND('market with tax'!$A$23="y",K168=0),MAX(B168-C168,0),0)</f>
        <v>0</v>
      </c>
      <c r="I168">
        <f>MAX(B168-'market with tax'!$C$15,0)</f>
        <v>0</v>
      </c>
      <c r="J168">
        <f>IF(D168&lt;B168,'market with tax'!$C$15,0)</f>
        <v>0</v>
      </c>
      <c r="K168">
        <f>IF(D168&gt;B168,0,1)</f>
        <v>0</v>
      </c>
    </row>
    <row r="169" spans="1:11" ht="12.75">
      <c r="A169">
        <f>0.2+A168</f>
        <v>32.99999999999993</v>
      </c>
      <c r="B169">
        <f>MAX(+'market with tax'!$B$3+'market with tax'!$B$4*A169,0)</f>
        <v>57.00000000000007</v>
      </c>
      <c r="C169">
        <f>+'market with tax'!$B$7+'market with tax'!$B$8*A169</f>
        <v>59.49999999999989</v>
      </c>
      <c r="D169">
        <f>+C169+'market with tax'!$A$10</f>
        <v>64.49999999999989</v>
      </c>
      <c r="E169">
        <f>+C169</f>
        <v>59.49999999999989</v>
      </c>
      <c r="F169">
        <f>MAX('market with tax'!$C$15-'market with tax'!$A$10-C169,0)</f>
        <v>0</v>
      </c>
      <c r="G169">
        <f>IF(A169&lt;'market with tax'!$C$13,'market with tax'!$A$10,0)</f>
        <v>0</v>
      </c>
      <c r="H169">
        <f>IF(AND('market with tax'!$A$23="y",K169=0),MAX(B169-C169,0),0)</f>
        <v>0</v>
      </c>
      <c r="I169">
        <f>MAX(B169-'market with tax'!$C$15,0)</f>
        <v>0</v>
      </c>
      <c r="J169">
        <f>IF(D169&lt;B169,'market with tax'!$C$15,0)</f>
        <v>0</v>
      </c>
      <c r="K169">
        <f>IF(D169&gt;B169,0,1)</f>
        <v>0</v>
      </c>
    </row>
    <row r="170" spans="1:11" ht="12.75">
      <c r="A170">
        <f>0.2+A169</f>
        <v>33.19999999999993</v>
      </c>
      <c r="B170">
        <f>MAX(+'market with tax'!$B$3+'market with tax'!$B$4*A170,0)</f>
        <v>56.80000000000007</v>
      </c>
      <c r="C170">
        <f>+'market with tax'!$B$7+'market with tax'!$B$8*A170</f>
        <v>59.7999999999999</v>
      </c>
      <c r="D170">
        <f>+C170+'market with tax'!$A$10</f>
        <v>64.7999999999999</v>
      </c>
      <c r="E170">
        <f>+C170</f>
        <v>59.7999999999999</v>
      </c>
      <c r="F170">
        <f>MAX('market with tax'!$C$15-'market with tax'!$A$10-C170,0)</f>
        <v>0</v>
      </c>
      <c r="G170">
        <f>IF(A170&lt;'market with tax'!$C$13,'market with tax'!$A$10,0)</f>
        <v>0</v>
      </c>
      <c r="H170">
        <f>IF(AND('market with tax'!$A$23="y",K170=0),MAX(B170-C170,0),0)</f>
        <v>0</v>
      </c>
      <c r="I170">
        <f>MAX(B170-'market with tax'!$C$15,0)</f>
        <v>0</v>
      </c>
      <c r="J170">
        <f>IF(D170&lt;B170,'market with tax'!$C$15,0)</f>
        <v>0</v>
      </c>
      <c r="K170">
        <f>IF(D170&gt;B170,0,1)</f>
        <v>0</v>
      </c>
    </row>
    <row r="171" spans="1:11" ht="12.75">
      <c r="A171">
        <f>0.2+A170</f>
        <v>33.399999999999935</v>
      </c>
      <c r="B171">
        <f>MAX(+'market with tax'!$B$3+'market with tax'!$B$4*A171,0)</f>
        <v>56.600000000000065</v>
      </c>
      <c r="C171">
        <f>+'market with tax'!$B$7+'market with tax'!$B$8*A171</f>
        <v>60.0999999999999</v>
      </c>
      <c r="D171">
        <f>+C171+'market with tax'!$A$10</f>
        <v>65.09999999999991</v>
      </c>
      <c r="E171">
        <f>+C171</f>
        <v>60.0999999999999</v>
      </c>
      <c r="F171">
        <f>MAX('market with tax'!$C$15-'market with tax'!$A$10-C171,0)</f>
        <v>0</v>
      </c>
      <c r="G171">
        <f>IF(A171&lt;'market with tax'!$C$13,'market with tax'!$A$10,0)</f>
        <v>0</v>
      </c>
      <c r="H171">
        <f>IF(AND('market with tax'!$A$23="y",K171=0),MAX(B171-C171,0),0)</f>
        <v>0</v>
      </c>
      <c r="I171">
        <f>MAX(B171-'market with tax'!$C$15,0)</f>
        <v>0</v>
      </c>
      <c r="J171">
        <f>IF(D171&lt;B171,'market with tax'!$C$15,0)</f>
        <v>0</v>
      </c>
      <c r="K171">
        <f>IF(D171&gt;B171,0,1)</f>
        <v>0</v>
      </c>
    </row>
    <row r="172" spans="1:11" ht="12.75">
      <c r="A172">
        <f>0.2+A171</f>
        <v>33.59999999999994</v>
      </c>
      <c r="B172">
        <f>MAX(+'market with tax'!$B$3+'market with tax'!$B$4*A172,0)</f>
        <v>56.40000000000006</v>
      </c>
      <c r="C172">
        <f>+'market with tax'!$B$7+'market with tax'!$B$8*A172</f>
        <v>60.399999999999906</v>
      </c>
      <c r="D172">
        <f>+C172+'market with tax'!$A$10</f>
        <v>65.3999999999999</v>
      </c>
      <c r="E172">
        <f>+C172</f>
        <v>60.399999999999906</v>
      </c>
      <c r="F172">
        <f>MAX('market with tax'!$C$15-'market with tax'!$A$10-C172,0)</f>
        <v>0</v>
      </c>
      <c r="G172">
        <f>IF(A172&lt;'market with tax'!$C$13,'market with tax'!$A$10,0)</f>
        <v>0</v>
      </c>
      <c r="H172">
        <f>IF(AND('market with tax'!$A$23="y",K172=0),MAX(B172-C172,0),0)</f>
        <v>0</v>
      </c>
      <c r="I172">
        <f>MAX(B172-'market with tax'!$C$15,0)</f>
        <v>0</v>
      </c>
      <c r="J172">
        <f>IF(D172&lt;B172,'market with tax'!$C$15,0)</f>
        <v>0</v>
      </c>
      <c r="K172">
        <f>IF(D172&gt;B172,0,1)</f>
        <v>0</v>
      </c>
    </row>
    <row r="173" spans="1:11" ht="12.75">
      <c r="A173">
        <f>0.2+A172</f>
        <v>33.79999999999994</v>
      </c>
      <c r="B173">
        <f>MAX(+'market with tax'!$B$3+'market with tax'!$B$4*A173,0)</f>
        <v>56.20000000000006</v>
      </c>
      <c r="C173">
        <f>+'market with tax'!$B$7+'market with tax'!$B$8*A173</f>
        <v>60.69999999999991</v>
      </c>
      <c r="D173">
        <f>+C173+'market with tax'!$A$10</f>
        <v>65.6999999999999</v>
      </c>
      <c r="E173">
        <f>+C173</f>
        <v>60.69999999999991</v>
      </c>
      <c r="F173">
        <f>MAX('market with tax'!$C$15-'market with tax'!$A$10-C173,0)</f>
        <v>0</v>
      </c>
      <c r="G173">
        <f>IF(A173&lt;'market with tax'!$C$13,'market with tax'!$A$10,0)</f>
        <v>0</v>
      </c>
      <c r="H173">
        <f>IF(AND('market with tax'!$A$23="y",K173=0),MAX(B173-C173,0),0)</f>
        <v>0</v>
      </c>
      <c r="I173">
        <f>MAX(B173-'market with tax'!$C$15,0)</f>
        <v>0</v>
      </c>
      <c r="J173">
        <f>IF(D173&lt;B173,'market with tax'!$C$15,0)</f>
        <v>0</v>
      </c>
      <c r="K173">
        <f>IF(D173&gt;B173,0,1)</f>
        <v>0</v>
      </c>
    </row>
    <row r="174" spans="1:11" ht="12.75">
      <c r="A174">
        <f>0.2+A173</f>
        <v>33.99999999999994</v>
      </c>
      <c r="B174">
        <f>MAX(+'market with tax'!$B$3+'market with tax'!$B$4*A174,0)</f>
        <v>56.00000000000006</v>
      </c>
      <c r="C174">
        <f>+'market with tax'!$B$7+'market with tax'!$B$8*A174</f>
        <v>60.999999999999915</v>
      </c>
      <c r="D174">
        <f>+C174+'market with tax'!$A$10</f>
        <v>65.99999999999991</v>
      </c>
      <c r="E174">
        <f>+C174</f>
        <v>60.999999999999915</v>
      </c>
      <c r="F174">
        <f>MAX('market with tax'!$C$15-'market with tax'!$A$10-C174,0)</f>
        <v>0</v>
      </c>
      <c r="G174">
        <f>IF(A174&lt;'market with tax'!$C$13,'market with tax'!$A$10,0)</f>
        <v>0</v>
      </c>
      <c r="H174">
        <f>IF(AND('market with tax'!$A$23="y",K174=0),MAX(B174-C174,0),0)</f>
        <v>0</v>
      </c>
      <c r="I174">
        <f>MAX(B174-'market with tax'!$C$15,0)</f>
        <v>0</v>
      </c>
      <c r="J174">
        <f>IF(D174&lt;B174,'market with tax'!$C$15,0)</f>
        <v>0</v>
      </c>
      <c r="K174">
        <f>IF(D174&gt;B174,0,1)</f>
        <v>0</v>
      </c>
    </row>
    <row r="175" spans="1:11" ht="12.75">
      <c r="A175">
        <f>0.2+A174</f>
        <v>34.199999999999946</v>
      </c>
      <c r="B175">
        <f>MAX(+'market with tax'!$B$3+'market with tax'!$B$4*A175,0)</f>
        <v>55.800000000000054</v>
      </c>
      <c r="C175">
        <f>+'market with tax'!$B$7+'market with tax'!$B$8*A175</f>
        <v>61.29999999999992</v>
      </c>
      <c r="D175">
        <f>+C175+'market with tax'!$A$10</f>
        <v>66.29999999999993</v>
      </c>
      <c r="E175">
        <f>+C175</f>
        <v>61.29999999999992</v>
      </c>
      <c r="F175">
        <f>MAX('market with tax'!$C$15-'market with tax'!$A$10-C175,0)</f>
        <v>0</v>
      </c>
      <c r="G175">
        <f>IF(A175&lt;'market with tax'!$C$13,'market with tax'!$A$10,0)</f>
        <v>0</v>
      </c>
      <c r="H175">
        <f>IF(AND('market with tax'!$A$23="y",K175=0),MAX(B175-C175,0),0)</f>
        <v>0</v>
      </c>
      <c r="I175">
        <f>MAX(B175-'market with tax'!$C$15,0)</f>
        <v>0</v>
      </c>
      <c r="J175">
        <f>IF(D175&lt;B175,'market with tax'!$C$15,0)</f>
        <v>0</v>
      </c>
      <c r="K175">
        <f>IF(D175&gt;B175,0,1)</f>
        <v>0</v>
      </c>
    </row>
    <row r="176" spans="1:11" ht="12.75">
      <c r="A176">
        <f>0.2+A175</f>
        <v>34.39999999999995</v>
      </c>
      <c r="B176">
        <f>MAX(+'market with tax'!$B$3+'market with tax'!$B$4*A176,0)</f>
        <v>55.60000000000005</v>
      </c>
      <c r="C176">
        <f>+'market with tax'!$B$7+'market with tax'!$B$8*A176</f>
        <v>61.59999999999992</v>
      </c>
      <c r="D176">
        <f>+C176+'market with tax'!$A$10</f>
        <v>66.59999999999992</v>
      </c>
      <c r="E176">
        <f>+C176</f>
        <v>61.59999999999992</v>
      </c>
      <c r="F176">
        <f>MAX('market with tax'!$C$15-'market with tax'!$A$10-C176,0)</f>
        <v>0</v>
      </c>
      <c r="G176">
        <f>IF(A176&lt;'market with tax'!$C$13,'market with tax'!$A$10,0)</f>
        <v>0</v>
      </c>
      <c r="H176">
        <f>IF(AND('market with tax'!$A$23="y",K176=0),MAX(B176-C176,0),0)</f>
        <v>0</v>
      </c>
      <c r="I176">
        <f>MAX(B176-'market with tax'!$C$15,0)</f>
        <v>0</v>
      </c>
      <c r="J176">
        <f>IF(D176&lt;B176,'market with tax'!$C$15,0)</f>
        <v>0</v>
      </c>
      <c r="K176">
        <f>IF(D176&gt;B176,0,1)</f>
        <v>0</v>
      </c>
    </row>
    <row r="177" spans="1:11" ht="12.75">
      <c r="A177">
        <f>0.2+A176</f>
        <v>34.59999999999995</v>
      </c>
      <c r="B177">
        <f>MAX(+'market with tax'!$B$3+'market with tax'!$B$4*A177,0)</f>
        <v>55.40000000000005</v>
      </c>
      <c r="C177">
        <f>+'market with tax'!$B$7+'market with tax'!$B$8*A177</f>
        <v>61.89999999999993</v>
      </c>
      <c r="D177">
        <f>+C177+'market with tax'!$A$10</f>
        <v>66.89999999999992</v>
      </c>
      <c r="E177">
        <f>+C177</f>
        <v>61.89999999999993</v>
      </c>
      <c r="F177">
        <f>MAX('market with tax'!$C$15-'market with tax'!$A$10-C177,0)</f>
        <v>0</v>
      </c>
      <c r="G177">
        <f>IF(A177&lt;'market with tax'!$C$13,'market with tax'!$A$10,0)</f>
        <v>0</v>
      </c>
      <c r="H177">
        <f>IF(AND('market with tax'!$A$23="y",K177=0),MAX(B177-C177,0),0)</f>
        <v>0</v>
      </c>
      <c r="I177">
        <f>MAX(B177-'market with tax'!$C$15,0)</f>
        <v>0</v>
      </c>
      <c r="J177">
        <f>IF(D177&lt;B177,'market with tax'!$C$15,0)</f>
        <v>0</v>
      </c>
      <c r="K177">
        <f>IF(D177&gt;B177,0,1)</f>
        <v>0</v>
      </c>
    </row>
    <row r="178" spans="1:11" ht="12.75">
      <c r="A178">
        <f>0.2+A177</f>
        <v>34.799999999999955</v>
      </c>
      <c r="B178">
        <f>MAX(+'market with tax'!$B$3+'market with tax'!$B$4*A178,0)</f>
        <v>55.200000000000045</v>
      </c>
      <c r="C178">
        <f>+'market with tax'!$B$7+'market with tax'!$B$8*A178</f>
        <v>62.19999999999993</v>
      </c>
      <c r="D178">
        <f>+C178+'market with tax'!$A$10</f>
        <v>67.19999999999993</v>
      </c>
      <c r="E178">
        <f>+C178</f>
        <v>62.19999999999993</v>
      </c>
      <c r="F178">
        <f>MAX('market with tax'!$C$15-'market with tax'!$A$10-C178,0)</f>
        <v>0</v>
      </c>
      <c r="G178">
        <f>IF(A178&lt;'market with tax'!$C$13,'market with tax'!$A$10,0)</f>
        <v>0</v>
      </c>
      <c r="H178">
        <f>IF(AND('market with tax'!$A$23="y",K178=0),MAX(B178-C178,0),0)</f>
        <v>0</v>
      </c>
      <c r="I178">
        <f>MAX(B178-'market with tax'!$C$15,0)</f>
        <v>0</v>
      </c>
      <c r="J178">
        <f>IF(D178&lt;B178,'market with tax'!$C$15,0)</f>
        <v>0</v>
      </c>
      <c r="K178">
        <f>IF(D178&gt;B178,0,1)</f>
        <v>0</v>
      </c>
    </row>
    <row r="179" spans="1:11" ht="12.75">
      <c r="A179">
        <f>0.2+A178</f>
        <v>34.99999999999996</v>
      </c>
      <c r="B179">
        <f>MAX(+'market with tax'!$B$3+'market with tax'!$B$4*A179,0)</f>
        <v>55.00000000000004</v>
      </c>
      <c r="C179">
        <f>+'market with tax'!$B$7+'market with tax'!$B$8*A179</f>
        <v>62.499999999999936</v>
      </c>
      <c r="D179">
        <f>+C179+'market with tax'!$A$10</f>
        <v>67.49999999999994</v>
      </c>
      <c r="E179">
        <f>+C179</f>
        <v>62.499999999999936</v>
      </c>
      <c r="F179">
        <f>MAX('market with tax'!$C$15-'market with tax'!$A$10-C179,0)</f>
        <v>0</v>
      </c>
      <c r="G179">
        <f>IF(A179&lt;'market with tax'!$C$13,'market with tax'!$A$10,0)</f>
        <v>0</v>
      </c>
      <c r="H179">
        <f>IF(AND('market with tax'!$A$23="y",K179=0),MAX(B179-C179,0),0)</f>
        <v>0</v>
      </c>
      <c r="I179">
        <f>MAX(B179-'market with tax'!$C$15,0)</f>
        <v>0</v>
      </c>
      <c r="J179">
        <f>IF(D179&lt;B179,'market with tax'!$C$15,0)</f>
        <v>0</v>
      </c>
      <c r="K179">
        <f>IF(D179&gt;B179,0,1)</f>
        <v>0</v>
      </c>
    </row>
    <row r="180" spans="1:11" ht="12.75">
      <c r="A180">
        <f>0.2+A179</f>
        <v>35.19999999999996</v>
      </c>
      <c r="B180">
        <f>MAX(+'market with tax'!$B$3+'market with tax'!$B$4*A180,0)</f>
        <v>54.80000000000004</v>
      </c>
      <c r="C180">
        <f>+'market with tax'!$B$7+'market with tax'!$B$8*A180</f>
        <v>62.79999999999994</v>
      </c>
      <c r="D180">
        <f>+C180+'market with tax'!$A$10</f>
        <v>67.79999999999994</v>
      </c>
      <c r="E180">
        <f>+C180</f>
        <v>62.79999999999994</v>
      </c>
      <c r="F180">
        <f>MAX('market with tax'!$C$15-'market with tax'!$A$10-C180,0)</f>
        <v>0</v>
      </c>
      <c r="G180">
        <f>IF(A180&lt;'market with tax'!$C$13,'market with tax'!$A$10,0)</f>
        <v>0</v>
      </c>
      <c r="H180">
        <f>IF(AND('market with tax'!$A$23="y",K180=0),MAX(B180-C180,0),0)</f>
        <v>0</v>
      </c>
      <c r="I180">
        <f>MAX(B180-'market with tax'!$C$15,0)</f>
        <v>0</v>
      </c>
      <c r="J180">
        <f>IF(D180&lt;B180,'market with tax'!$C$15,0)</f>
        <v>0</v>
      </c>
      <c r="K180">
        <f>IF(D180&gt;B180,0,1)</f>
        <v>0</v>
      </c>
    </row>
    <row r="181" spans="1:11" ht="12.75">
      <c r="A181">
        <f>0.2+A180</f>
        <v>35.39999999999996</v>
      </c>
      <c r="B181">
        <f>MAX(+'market with tax'!$B$3+'market with tax'!$B$4*A181,0)</f>
        <v>54.60000000000004</v>
      </c>
      <c r="C181">
        <f>+'market with tax'!$B$7+'market with tax'!$B$8*A181</f>
        <v>63.099999999999945</v>
      </c>
      <c r="D181">
        <f>+C181+'market with tax'!$A$10</f>
        <v>68.09999999999994</v>
      </c>
      <c r="E181">
        <f>+C181</f>
        <v>63.099999999999945</v>
      </c>
      <c r="F181">
        <f>MAX('market with tax'!$C$15-'market with tax'!$A$10-C181,0)</f>
        <v>0</v>
      </c>
      <c r="G181">
        <f>IF(A181&lt;'market with tax'!$C$13,'market with tax'!$A$10,0)</f>
        <v>0</v>
      </c>
      <c r="H181">
        <f>IF(AND('market with tax'!$A$23="y",K181=0),MAX(B181-C181,0),0)</f>
        <v>0</v>
      </c>
      <c r="I181">
        <f>MAX(B181-'market with tax'!$C$15,0)</f>
        <v>0</v>
      </c>
      <c r="J181">
        <f>IF(D181&lt;B181,'market with tax'!$C$15,0)</f>
        <v>0</v>
      </c>
      <c r="K181">
        <f>IF(D181&gt;B181,0,1)</f>
        <v>0</v>
      </c>
    </row>
    <row r="182" spans="1:11" ht="12.75">
      <c r="A182">
        <f>0.2+A181</f>
        <v>35.599999999999966</v>
      </c>
      <c r="B182">
        <f>MAX(+'market with tax'!$B$3+'market with tax'!$B$4*A182,0)</f>
        <v>54.400000000000034</v>
      </c>
      <c r="C182">
        <f>+'market with tax'!$B$7+'market with tax'!$B$8*A182</f>
        <v>63.39999999999995</v>
      </c>
      <c r="D182">
        <f>+C182+'market with tax'!$A$10</f>
        <v>68.39999999999995</v>
      </c>
      <c r="E182">
        <f>+C182</f>
        <v>63.39999999999995</v>
      </c>
      <c r="F182">
        <f>MAX('market with tax'!$C$15-'market with tax'!$A$10-C182,0)</f>
        <v>0</v>
      </c>
      <c r="G182">
        <f>IF(A182&lt;'market with tax'!$C$13,'market with tax'!$A$10,0)</f>
        <v>0</v>
      </c>
      <c r="H182">
        <f>IF(AND('market with tax'!$A$23="y",K182=0),MAX(B182-C182,0),0)</f>
        <v>0</v>
      </c>
      <c r="I182">
        <f>MAX(B182-'market with tax'!$C$15,0)</f>
        <v>0</v>
      </c>
      <c r="J182">
        <f>IF(D182&lt;B182,'market with tax'!$C$15,0)</f>
        <v>0</v>
      </c>
      <c r="K182">
        <f>IF(D182&gt;B182,0,1)</f>
        <v>0</v>
      </c>
    </row>
    <row r="183" spans="1:11" ht="12.75">
      <c r="A183">
        <f>0.2+A182</f>
        <v>35.79999999999997</v>
      </c>
      <c r="B183">
        <f>MAX(+'market with tax'!$B$3+'market with tax'!$B$4*A183,0)</f>
        <v>54.20000000000003</v>
      </c>
      <c r="C183">
        <f>+'market with tax'!$B$7+'market with tax'!$B$8*A183</f>
        <v>63.69999999999995</v>
      </c>
      <c r="D183">
        <f>+C183+'market with tax'!$A$10</f>
        <v>68.69999999999996</v>
      </c>
      <c r="E183">
        <f>+C183</f>
        <v>63.69999999999995</v>
      </c>
      <c r="F183">
        <f>MAX('market with tax'!$C$15-'market with tax'!$A$10-C183,0)</f>
        <v>0</v>
      </c>
      <c r="G183">
        <f>IF(A183&lt;'market with tax'!$C$13,'market with tax'!$A$10,0)</f>
        <v>0</v>
      </c>
      <c r="H183">
        <f>IF(AND('market with tax'!$A$23="y",K183=0),MAX(B183-C183,0),0)</f>
        <v>0</v>
      </c>
      <c r="I183">
        <f>MAX(B183-'market with tax'!$C$15,0)</f>
        <v>0</v>
      </c>
      <c r="J183">
        <f>IF(D183&lt;B183,'market with tax'!$C$15,0)</f>
        <v>0</v>
      </c>
      <c r="K183">
        <f>IF(D183&gt;B183,0,1)</f>
        <v>0</v>
      </c>
    </row>
    <row r="184" spans="1:11" ht="12.75">
      <c r="A184">
        <f>0.2+A183</f>
        <v>35.99999999999997</v>
      </c>
      <c r="B184">
        <f>MAX(+'market with tax'!$B$3+'market with tax'!$B$4*A184,0)</f>
        <v>54.00000000000003</v>
      </c>
      <c r="C184">
        <f>+'market with tax'!$B$7+'market with tax'!$B$8*A184</f>
        <v>63.99999999999996</v>
      </c>
      <c r="D184">
        <f>+C184+'market with tax'!$A$10</f>
        <v>68.99999999999996</v>
      </c>
      <c r="E184">
        <f>+C184</f>
        <v>63.99999999999996</v>
      </c>
      <c r="F184">
        <f>MAX('market with tax'!$C$15-'market with tax'!$A$10-C184,0)</f>
        <v>0</v>
      </c>
      <c r="G184">
        <f>IF(A184&lt;'market with tax'!$C$13,'market with tax'!$A$10,0)</f>
        <v>0</v>
      </c>
      <c r="H184">
        <f>IF(AND('market with tax'!$A$23="y",K184=0),MAX(B184-C184,0),0)</f>
        <v>0</v>
      </c>
      <c r="I184">
        <f>MAX(B184-'market with tax'!$C$15,0)</f>
        <v>0</v>
      </c>
      <c r="J184">
        <f>IF(D184&lt;B184,'market with tax'!$C$15,0)</f>
        <v>0</v>
      </c>
      <c r="K184">
        <f>IF(D184&gt;B184,0,1)</f>
        <v>0</v>
      </c>
    </row>
    <row r="185" spans="1:11" ht="12.75">
      <c r="A185">
        <f>0.2+A184</f>
        <v>36.199999999999974</v>
      </c>
      <c r="B185">
        <f>MAX(+'market with tax'!$B$3+'market with tax'!$B$4*A185,0)</f>
        <v>53.800000000000026</v>
      </c>
      <c r="C185">
        <f>+'market with tax'!$B$7+'market with tax'!$B$8*A185</f>
        <v>64.29999999999995</v>
      </c>
      <c r="D185">
        <f>+C185+'market with tax'!$A$10</f>
        <v>69.29999999999995</v>
      </c>
      <c r="E185">
        <f>+C185</f>
        <v>64.29999999999995</v>
      </c>
      <c r="F185">
        <f>MAX('market with tax'!$C$15-'market with tax'!$A$10-C185,0)</f>
        <v>0</v>
      </c>
      <c r="G185">
        <f>IF(A185&lt;'market with tax'!$C$13,'market with tax'!$A$10,0)</f>
        <v>0</v>
      </c>
      <c r="H185">
        <f>IF(AND('market with tax'!$A$23="y",K185=0),MAX(B185-C185,0),0)</f>
        <v>0</v>
      </c>
      <c r="I185">
        <f>MAX(B185-'market with tax'!$C$15,0)</f>
        <v>0</v>
      </c>
      <c r="J185">
        <f>IF(D185&lt;B185,'market with tax'!$C$15,0)</f>
        <v>0</v>
      </c>
      <c r="K185">
        <f>IF(D185&gt;B185,0,1)</f>
        <v>0</v>
      </c>
    </row>
    <row r="186" spans="1:11" ht="12.75">
      <c r="A186">
        <f>0.2+A185</f>
        <v>36.39999999999998</v>
      </c>
      <c r="B186">
        <f>MAX(+'market with tax'!$B$3+'market with tax'!$B$4*A186,0)</f>
        <v>53.60000000000002</v>
      </c>
      <c r="C186">
        <f>+'market with tax'!$B$7+'market with tax'!$B$8*A186</f>
        <v>64.59999999999997</v>
      </c>
      <c r="D186">
        <f>+C186+'market with tax'!$A$10</f>
        <v>69.59999999999997</v>
      </c>
      <c r="E186">
        <f>+C186</f>
        <v>64.59999999999997</v>
      </c>
      <c r="F186">
        <f>MAX('market with tax'!$C$15-'market with tax'!$A$10-C186,0)</f>
        <v>0</v>
      </c>
      <c r="G186">
        <f>IF(A186&lt;'market with tax'!$C$13,'market with tax'!$A$10,0)</f>
        <v>0</v>
      </c>
      <c r="H186">
        <f>IF(AND('market with tax'!$A$23="y",K186=0),MAX(B186-C186,0),0)</f>
        <v>0</v>
      </c>
      <c r="I186">
        <f>MAX(B186-'market with tax'!$C$15,0)</f>
        <v>0</v>
      </c>
      <c r="J186">
        <f>IF(D186&lt;B186,'market with tax'!$C$15,0)</f>
        <v>0</v>
      </c>
      <c r="K186">
        <f>IF(D186&gt;B186,0,1)</f>
        <v>0</v>
      </c>
    </row>
    <row r="187" spans="1:11" ht="12.75">
      <c r="A187">
        <f>0.2+A186</f>
        <v>36.59999999999998</v>
      </c>
      <c r="B187">
        <f>MAX(+'market with tax'!$B$3+'market with tax'!$B$4*A187,0)</f>
        <v>53.40000000000002</v>
      </c>
      <c r="C187">
        <f>+'market with tax'!$B$7+'market with tax'!$B$8*A187</f>
        <v>64.89999999999998</v>
      </c>
      <c r="D187">
        <f>+C187+'market with tax'!$A$10</f>
        <v>69.89999999999998</v>
      </c>
      <c r="E187">
        <f>+C187</f>
        <v>64.89999999999998</v>
      </c>
      <c r="F187">
        <f>MAX('market with tax'!$C$15-'market with tax'!$A$10-C187,0)</f>
        <v>0</v>
      </c>
      <c r="G187">
        <f>IF(A187&lt;'market with tax'!$C$13,'market with tax'!$A$10,0)</f>
        <v>0</v>
      </c>
      <c r="H187">
        <f>IF(AND('market with tax'!$A$23="y",K187=0),MAX(B187-C187,0),0)</f>
        <v>0</v>
      </c>
      <c r="I187">
        <f>MAX(B187-'market with tax'!$C$15,0)</f>
        <v>0</v>
      </c>
      <c r="J187">
        <f>IF(D187&lt;B187,'market with tax'!$C$15,0)</f>
        <v>0</v>
      </c>
      <c r="K187">
        <f>IF(D187&gt;B187,0,1)</f>
        <v>0</v>
      </c>
    </row>
    <row r="188" spans="1:11" ht="12.75">
      <c r="A188">
        <f>0.2+A187</f>
        <v>36.79999999999998</v>
      </c>
      <c r="B188">
        <f>MAX(+'market with tax'!$B$3+'market with tax'!$B$4*A188,0)</f>
        <v>53.20000000000002</v>
      </c>
      <c r="C188">
        <f>+'market with tax'!$B$7+'market with tax'!$B$8*A188</f>
        <v>65.19999999999997</v>
      </c>
      <c r="D188">
        <f>+C188+'market with tax'!$A$10</f>
        <v>70.19999999999997</v>
      </c>
      <c r="E188">
        <f>+C188</f>
        <v>65.19999999999997</v>
      </c>
      <c r="F188">
        <f>MAX('market with tax'!$C$15-'market with tax'!$A$10-C188,0)</f>
        <v>0</v>
      </c>
      <c r="G188">
        <f>IF(A188&lt;'market with tax'!$C$13,'market with tax'!$A$10,0)</f>
        <v>0</v>
      </c>
      <c r="H188">
        <f>IF(AND('market with tax'!$A$23="y",K188=0),MAX(B188-C188,0),0)</f>
        <v>0</v>
      </c>
      <c r="I188">
        <f>MAX(B188-'market with tax'!$C$15,0)</f>
        <v>0</v>
      </c>
      <c r="J188">
        <f>IF(D188&lt;B188,'market with tax'!$C$15,0)</f>
        <v>0</v>
      </c>
      <c r="K188">
        <f>IF(D188&gt;B188,0,1)</f>
        <v>0</v>
      </c>
    </row>
    <row r="189" spans="1:11" ht="12.75">
      <c r="A189">
        <f>0.2+A188</f>
        <v>36.999999999999986</v>
      </c>
      <c r="B189">
        <f>MAX(+'market with tax'!$B$3+'market with tax'!$B$4*A189,0)</f>
        <v>53.000000000000014</v>
      </c>
      <c r="C189">
        <f>+'market with tax'!$B$7+'market with tax'!$B$8*A189</f>
        <v>65.49999999999997</v>
      </c>
      <c r="D189">
        <f>+C189+'market with tax'!$A$10</f>
        <v>70.49999999999997</v>
      </c>
      <c r="E189">
        <f>+C189</f>
        <v>65.49999999999997</v>
      </c>
      <c r="F189">
        <f>MAX('market with tax'!$C$15-'market with tax'!$A$10-C189,0)</f>
        <v>0</v>
      </c>
      <c r="G189">
        <f>IF(A189&lt;'market with tax'!$C$13,'market with tax'!$A$10,0)</f>
        <v>0</v>
      </c>
      <c r="H189">
        <f>IF(AND('market with tax'!$A$23="y",K189=0),MAX(B189-C189,0),0)</f>
        <v>0</v>
      </c>
      <c r="I189">
        <f>MAX(B189-'market with tax'!$C$15,0)</f>
        <v>0</v>
      </c>
      <c r="J189">
        <f>IF(D189&lt;B189,'market with tax'!$C$15,0)</f>
        <v>0</v>
      </c>
      <c r="K189">
        <f>IF(D189&gt;B189,0,1)</f>
        <v>0</v>
      </c>
    </row>
    <row r="190" spans="1:11" ht="12.75">
      <c r="A190">
        <f>0.2+A189</f>
        <v>37.19999999999999</v>
      </c>
      <c r="B190">
        <f>MAX(+'market with tax'!$B$3+'market with tax'!$B$4*A190,0)</f>
        <v>52.80000000000001</v>
      </c>
      <c r="C190">
        <f>+'market with tax'!$B$7+'market with tax'!$B$8*A190</f>
        <v>65.79999999999998</v>
      </c>
      <c r="D190">
        <f>+C190+'market with tax'!$A$10</f>
        <v>70.79999999999998</v>
      </c>
      <c r="E190">
        <f>+C190</f>
        <v>65.79999999999998</v>
      </c>
      <c r="F190">
        <f>MAX('market with tax'!$C$15-'market with tax'!$A$10-C190,0)</f>
        <v>0</v>
      </c>
      <c r="G190">
        <f>IF(A190&lt;'market with tax'!$C$13,'market with tax'!$A$10,0)</f>
        <v>0</v>
      </c>
      <c r="H190">
        <f>IF(AND('market with tax'!$A$23="y",K190=0),MAX(B190-C190,0),0)</f>
        <v>0</v>
      </c>
      <c r="I190">
        <f>MAX(B190-'market with tax'!$C$15,0)</f>
        <v>0</v>
      </c>
      <c r="J190">
        <f>IF(D190&lt;B190,'market with tax'!$C$15,0)</f>
        <v>0</v>
      </c>
      <c r="K190">
        <f>IF(D190&gt;B190,0,1)</f>
        <v>0</v>
      </c>
    </row>
    <row r="191" spans="1:11" ht="12.75">
      <c r="A191">
        <f>0.2+A190</f>
        <v>37.39999999999999</v>
      </c>
      <c r="B191">
        <f>MAX(+'market with tax'!$B$3+'market with tax'!$B$4*A191,0)</f>
        <v>52.60000000000001</v>
      </c>
      <c r="C191">
        <f>+'market with tax'!$B$7+'market with tax'!$B$8*A191</f>
        <v>66.1</v>
      </c>
      <c r="D191">
        <f>+C191+'market with tax'!$A$10</f>
        <v>71.1</v>
      </c>
      <c r="E191">
        <f>+C191</f>
        <v>66.1</v>
      </c>
      <c r="F191">
        <f>MAX('market with tax'!$C$15-'market with tax'!$A$10-C191,0)</f>
        <v>0</v>
      </c>
      <c r="G191">
        <f>IF(A191&lt;'market with tax'!$C$13,'market with tax'!$A$10,0)</f>
        <v>0</v>
      </c>
      <c r="H191">
        <f>IF(AND('market with tax'!$A$23="y",K191=0),MAX(B191-C191,0),0)</f>
        <v>0</v>
      </c>
      <c r="I191">
        <f>MAX(B191-'market with tax'!$C$15,0)</f>
        <v>0</v>
      </c>
      <c r="J191">
        <f>IF(D191&lt;B191,'market with tax'!$C$15,0)</f>
        <v>0</v>
      </c>
      <c r="K191">
        <f>IF(D191&gt;B191,0,1)</f>
        <v>0</v>
      </c>
    </row>
    <row r="192" spans="1:11" ht="12.75">
      <c r="A192">
        <f>0.2+A191</f>
        <v>37.599999999999994</v>
      </c>
      <c r="B192">
        <f>MAX(+'market with tax'!$B$3+'market with tax'!$B$4*A192,0)</f>
        <v>52.400000000000006</v>
      </c>
      <c r="C192">
        <f>+'market with tax'!$B$7+'market with tax'!$B$8*A192</f>
        <v>66.39999999999999</v>
      </c>
      <c r="D192">
        <f>+C192+'market with tax'!$A$10</f>
        <v>71.39999999999999</v>
      </c>
      <c r="E192">
        <f>+C192</f>
        <v>66.39999999999999</v>
      </c>
      <c r="F192">
        <f>MAX('market with tax'!$C$15-'market with tax'!$A$10-C192,0)</f>
        <v>0</v>
      </c>
      <c r="G192">
        <f>IF(A192&lt;'market with tax'!$C$13,'market with tax'!$A$10,0)</f>
        <v>0</v>
      </c>
      <c r="H192">
        <f>IF(AND('market with tax'!$A$23="y",K192=0),MAX(B192-C192,0),0)</f>
        <v>0</v>
      </c>
      <c r="I192">
        <f>MAX(B192-'market with tax'!$C$15,0)</f>
        <v>0</v>
      </c>
      <c r="J192">
        <f>IF(D192&lt;B192,'market with tax'!$C$15,0)</f>
        <v>0</v>
      </c>
      <c r="K192">
        <f>IF(D192&gt;B192,0,1)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0" sqref="A10"/>
    </sheetView>
  </sheetViews>
  <sheetFormatPr defaultColWidth="9.140625" defaultRowHeight="12.75"/>
  <cols>
    <col min="3" max="3" width="8.57421875" style="0" customWidth="1"/>
    <col min="4" max="4" width="7.57421875" style="0" customWidth="1"/>
    <col min="5" max="5" width="11.421875" style="0" customWidth="1"/>
    <col min="6" max="6" width="7.28125" style="0" customWidth="1"/>
  </cols>
  <sheetData>
    <row r="1" spans="1:7" ht="12.75">
      <c r="A1" t="s">
        <v>22</v>
      </c>
      <c r="E1" t="s">
        <v>23</v>
      </c>
      <c r="F1" s="3" t="s">
        <v>24</v>
      </c>
      <c r="G1" t="s">
        <v>25</v>
      </c>
    </row>
    <row r="2" ht="12.75">
      <c r="A2" t="s">
        <v>1</v>
      </c>
    </row>
    <row r="3" spans="1:3" ht="12.75">
      <c r="A3" t="s">
        <v>2</v>
      </c>
      <c r="B3" s="3">
        <v>90</v>
      </c>
      <c r="C3" s="2">
        <f>IF(B3&lt;0,"this must be positive","")</f>
      </c>
    </row>
    <row r="4" spans="1:3" ht="12.75">
      <c r="A4" t="s">
        <v>3</v>
      </c>
      <c r="B4" s="3">
        <v>-1</v>
      </c>
      <c r="C4" s="2">
        <f>IF(B4&gt;0,"this must be negative","")</f>
      </c>
    </row>
    <row r="6" spans="1:3" ht="12.75">
      <c r="A6" t="s">
        <v>4</v>
      </c>
      <c r="B6" s="2"/>
      <c r="C6">
        <f>IF(B7&gt;B3,"this must be","")</f>
      </c>
    </row>
    <row r="7" spans="1:4" ht="12.75">
      <c r="A7" t="s">
        <v>2</v>
      </c>
      <c r="B7" s="3">
        <v>10</v>
      </c>
      <c r="C7" s="2">
        <f>IF(B7&gt;B3,"less than ","")</f>
      </c>
      <c r="D7" s="1">
        <f>IF(B7&gt;B3,B3,"")</f>
      </c>
    </row>
    <row r="8" spans="1:3" ht="12.75">
      <c r="A8" t="s">
        <v>3</v>
      </c>
      <c r="B8" s="3">
        <v>1.5</v>
      </c>
      <c r="C8" s="2">
        <f>IF(B8&lt;0,"this must be positive","")</f>
      </c>
    </row>
    <row r="9" ht="12.75">
      <c r="A9" t="s">
        <v>12</v>
      </c>
    </row>
    <row r="10" spans="1:2" ht="12.75">
      <c r="A10" s="3">
        <v>5</v>
      </c>
      <c r="B10" s="2">
        <f>IF(A10&lt;0,"the graph is wrong for subsidies",IF(A10&gt;(B3-B7),"supply no longer cuts demand",""))</f>
      </c>
    </row>
    <row r="11" spans="1:3" ht="12.75">
      <c r="A11" t="s">
        <v>13</v>
      </c>
      <c r="C11" t="s">
        <v>14</v>
      </c>
    </row>
    <row r="12" spans="1:3" ht="12.75">
      <c r="A12" t="s">
        <v>6</v>
      </c>
      <c r="C12" t="s">
        <v>6</v>
      </c>
    </row>
    <row r="13" spans="1:5" ht="12.75">
      <c r="A13">
        <f>+(B3-B7)/(B8-B4)</f>
        <v>32</v>
      </c>
      <c r="C13">
        <f>+(B3-B7-A10)/(B8-B4)</f>
        <v>30</v>
      </c>
      <c r="E13" t="s">
        <v>26</v>
      </c>
    </row>
    <row r="14" spans="1:5" ht="12.75">
      <c r="A14" t="s">
        <v>5</v>
      </c>
      <c r="C14" t="s">
        <v>5</v>
      </c>
      <c r="E14" t="s">
        <v>5</v>
      </c>
    </row>
    <row r="15" spans="1:5" ht="12.75">
      <c r="A15">
        <f>+$B$3+$B$4*A13</f>
        <v>58</v>
      </c>
      <c r="C15">
        <f>+$B$3+$B$4*C13</f>
        <v>60</v>
      </c>
      <c r="E15" s="4">
        <f>+C15-A15</f>
        <v>2</v>
      </c>
    </row>
    <row r="16" spans="1:5" ht="12.75">
      <c r="A16" t="s">
        <v>10</v>
      </c>
      <c r="C16" t="s">
        <v>10</v>
      </c>
      <c r="E16" t="s">
        <v>27</v>
      </c>
    </row>
    <row r="17" spans="1:5" ht="12.75">
      <c r="A17">
        <f>0.5*(B3-A15)*A13</f>
        <v>512</v>
      </c>
      <c r="C17">
        <f>0.5*(B3-C15)*C13</f>
        <v>450</v>
      </c>
      <c r="E17" s="4">
        <f>+A17-C17</f>
        <v>62</v>
      </c>
    </row>
    <row r="18" spans="1:5" ht="12.75">
      <c r="A18" t="s">
        <v>11</v>
      </c>
      <c r="C18" t="s">
        <v>11</v>
      </c>
      <c r="E18" t="s">
        <v>28</v>
      </c>
    </row>
    <row r="19" spans="1:5" ht="12.75">
      <c r="A19">
        <f>0.5*(A15-B7)*A13</f>
        <v>768</v>
      </c>
      <c r="C19">
        <f>0.5*(C15-A10-B7)*C13</f>
        <v>675</v>
      </c>
      <c r="E19" s="4">
        <f>+A19-C19</f>
        <v>93</v>
      </c>
    </row>
    <row r="20" spans="1:5" ht="12.75">
      <c r="A20" t="s">
        <v>18</v>
      </c>
      <c r="C20" t="s">
        <v>17</v>
      </c>
      <c r="E20" t="s">
        <v>29</v>
      </c>
    </row>
    <row r="21" spans="1:5" ht="12.75">
      <c r="A21">
        <f>+A19+A17-C17-C19-C21</f>
        <v>5</v>
      </c>
      <c r="C21">
        <f>+C13*A10</f>
        <v>150</v>
      </c>
      <c r="E21" s="4">
        <f>+E19+E17</f>
        <v>155</v>
      </c>
    </row>
    <row r="22" ht="12.75">
      <c r="A22" t="s">
        <v>19</v>
      </c>
    </row>
    <row r="23" spans="1:2" ht="12.75">
      <c r="A23" s="3" t="s">
        <v>20</v>
      </c>
      <c r="B23">
        <f>IF(A23="y","loss is shown in grey",IF(A23="n","","Type Y or N"))</f>
      </c>
    </row>
  </sheetData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green</dc:creator>
  <cp:keywords/>
  <dc:description/>
  <cp:lastModifiedBy>ecsrjg</cp:lastModifiedBy>
  <cp:lastPrinted>2001-07-25T17:20:25Z</cp:lastPrinted>
  <dcterms:created xsi:type="dcterms:W3CDTF">2000-07-20T15:13:47Z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