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Sheet to use" sheetId="1" r:id="rId1"/>
    <sheet name="Hidden calculations" sheetId="2" r:id="rId2"/>
  </sheets>
  <definedNames/>
  <calcPr fullCalcOnLoad="1"/>
</workbook>
</file>

<file path=xl/comments1.xml><?xml version="1.0" encoding="utf-8"?>
<comments xmlns="http://schemas.openxmlformats.org/spreadsheetml/2006/main">
  <authors>
    <author>richard green</author>
    <author>ecsrjg</author>
  </authors>
  <commentList>
    <comment ref="B10" authorId="0">
      <text>
        <r>
          <rPr>
            <sz val="10"/>
            <rFont val="Tahoma"/>
            <family val="2"/>
          </rPr>
          <t>Choose the number of firms in the industry in this cell.  If you choose a large number, the supply curve will be pushed out to the right and the short-run equilibrium price will be low.  The long-run equilibrium comes when the number of firms means that supply cuts demand at a price that gives each firm normal profits (at the bottom of the ATC curve)</t>
        </r>
      </text>
    </comment>
    <comment ref="B7" authorId="0">
      <text>
        <r>
          <rPr>
            <sz val="10"/>
            <rFont val="Tahoma"/>
            <family val="2"/>
          </rPr>
          <t>This is the level of output at which the average total cost, including fixed costs, is at its lowest.  The Marginal Cost line must pass through this point.</t>
        </r>
      </text>
    </comment>
    <comment ref="C12" authorId="0">
      <text>
        <r>
          <rPr>
            <sz val="10"/>
            <rFont val="Tahoma"/>
            <family val="2"/>
          </rPr>
          <t>Choose the vertical intercept of the industry demand curve in this cell</t>
        </r>
      </text>
    </comment>
    <comment ref="C13" authorId="0">
      <text>
        <r>
          <rPr>
            <sz val="10"/>
            <rFont val="Tahoma"/>
            <family val="2"/>
          </rPr>
          <t>Choose the slope of the industry demand curve (a negative number) in this cell.</t>
        </r>
      </text>
    </comment>
    <comment ref="B4" authorId="0">
      <text>
        <r>
          <rPr>
            <sz val="10"/>
            <rFont val="Tahoma"/>
            <family val="2"/>
          </rPr>
          <t>This is the level of output at which the average variable cost is at its lowest.  The Marginal Cost line must pass through this point.</t>
        </r>
      </text>
    </comment>
    <comment ref="B5" authorId="0">
      <text>
        <r>
          <rPr>
            <sz val="10"/>
            <rFont val="Tahoma"/>
            <family val="2"/>
          </rPr>
          <t xml:space="preserve">This is the minimum level of average variable cost.  It is also the level of the flat portion of the industry supply curve (if there is one) - the point where some firms are producing and only just covering their variable costs.  The others are better off not producing in the short term, for the extra output would drive the price below their variable costs, and will probably leave the industry in the long term. </t>
        </r>
        <r>
          <rPr>
            <sz val="8"/>
            <rFont val="Tahoma"/>
            <family val="0"/>
          </rPr>
          <t xml:space="preserve">
</t>
        </r>
      </text>
    </comment>
    <comment ref="B8" authorId="0">
      <text>
        <r>
          <rPr>
            <sz val="10"/>
            <rFont val="Tahoma"/>
            <family val="2"/>
          </rPr>
          <t>This is the long-run equilibrium price of the industry - all firms will be just covering their costs (so making normal profits) when the price is at this level.</t>
        </r>
      </text>
    </comment>
    <comment ref="C23" authorId="1">
      <text>
        <r>
          <rPr>
            <sz val="8"/>
            <rFont val="Tahoma"/>
            <family val="2"/>
          </rPr>
          <t>Profits should be zero in long-run equilibrium</t>
        </r>
        <r>
          <rPr>
            <sz val="8"/>
            <rFont val="Tahoma"/>
            <family val="0"/>
          </rPr>
          <t xml:space="preserve">
</t>
        </r>
      </text>
    </comment>
  </commentList>
</comments>
</file>

<file path=xl/sharedStrings.xml><?xml version="1.0" encoding="utf-8"?>
<sst xmlns="http://schemas.openxmlformats.org/spreadsheetml/2006/main" count="61" uniqueCount="47">
  <si>
    <t>Total cost</t>
  </si>
  <si>
    <t>+</t>
  </si>
  <si>
    <t>x output +</t>
  </si>
  <si>
    <r>
      <t>x output</t>
    </r>
    <r>
      <rPr>
        <vertAlign val="superscript"/>
        <sz val="10"/>
        <rFont val="Arial"/>
        <family val="2"/>
      </rPr>
      <t>2</t>
    </r>
    <r>
      <rPr>
        <sz val="10"/>
        <rFont val="Arial"/>
        <family val="0"/>
      </rPr>
      <t xml:space="preserve"> +</t>
    </r>
  </si>
  <si>
    <r>
      <t>x output</t>
    </r>
    <r>
      <rPr>
        <vertAlign val="superscript"/>
        <sz val="10"/>
        <rFont val="Arial"/>
        <family val="2"/>
      </rPr>
      <t>3</t>
    </r>
  </si>
  <si>
    <t>Marginal Cost</t>
  </si>
  <si>
    <r>
      <t>x output</t>
    </r>
    <r>
      <rPr>
        <vertAlign val="superscript"/>
        <sz val="10"/>
        <rFont val="Arial"/>
        <family val="2"/>
      </rPr>
      <t>2</t>
    </r>
    <r>
      <rPr>
        <sz val="10"/>
        <rFont val="Arial"/>
        <family val="0"/>
      </rPr>
      <t xml:space="preserve"> </t>
    </r>
  </si>
  <si>
    <t>Variable Cost</t>
  </si>
  <si>
    <t>Average Variable Cost</t>
  </si>
  <si>
    <t>Average Total Cost</t>
  </si>
  <si>
    <t>/ output</t>
  </si>
  <si>
    <t>Q</t>
  </si>
  <si>
    <t>TC</t>
  </si>
  <si>
    <t>AVC</t>
  </si>
  <si>
    <t>ATC</t>
  </si>
  <si>
    <t>VC</t>
  </si>
  <si>
    <t>Price</t>
  </si>
  <si>
    <t>Profit-maximising output</t>
  </si>
  <si>
    <t>Output</t>
  </si>
  <si>
    <t>Actual AC</t>
  </si>
  <si>
    <t>Output where P = MC</t>
  </si>
  <si>
    <t>Profit</t>
  </si>
  <si>
    <t>Loss</t>
  </si>
  <si>
    <t>lower Q</t>
  </si>
  <si>
    <t>low q avc</t>
  </si>
  <si>
    <t>low q atc</t>
  </si>
  <si>
    <t>Point of minimum Average Variable Cost</t>
  </si>
  <si>
    <t>Output level</t>
  </si>
  <si>
    <t>AVC at this point</t>
  </si>
  <si>
    <t>Point of minimum Average Total Cost</t>
  </si>
  <si>
    <t>ATC at this point</t>
  </si>
  <si>
    <t>Market Price</t>
  </si>
  <si>
    <t>Q for min MC</t>
  </si>
  <si>
    <t>Min MC</t>
  </si>
  <si>
    <t>Number of firms</t>
  </si>
  <si>
    <t>Demand curve</t>
  </si>
  <si>
    <t>Slope</t>
  </si>
  <si>
    <t>Max Price</t>
  </si>
  <si>
    <t>industry Q:</t>
  </si>
  <si>
    <t>a</t>
  </si>
  <si>
    <t>b</t>
  </si>
  <si>
    <t>c</t>
  </si>
  <si>
    <t>MC/Supply</t>
  </si>
  <si>
    <t>Change only</t>
  </si>
  <si>
    <t>shaded</t>
  </si>
  <si>
    <t>cells</t>
  </si>
  <si>
    <t>© Richard Green 2001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</si>
</sst>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E+00;\�"/>
    <numFmt numFmtId="165" formatCode="0.0E+00;\롐"/>
    <numFmt numFmtId="166" formatCode="0.00E+00;\롐"/>
    <numFmt numFmtId="167" formatCode="0.000E+00;\롐"/>
    <numFmt numFmtId="168" formatCode="0.0000E+00;\롐"/>
    <numFmt numFmtId="169" formatCode="0.00000E+00;\롐"/>
    <numFmt numFmtId="170" formatCode="0.000000E+00;\롐"/>
  </numFmts>
  <fonts count="9">
    <font>
      <sz val="10"/>
      <name val="Arial"/>
      <family val="0"/>
    </font>
    <font>
      <vertAlign val="superscript"/>
      <sz val="10"/>
      <name val="Arial"/>
      <family val="2"/>
    </font>
    <font>
      <b/>
      <sz val="10"/>
      <name val="Arial"/>
      <family val="2"/>
    </font>
    <font>
      <b/>
      <sz val="12"/>
      <name val="Arial"/>
      <family val="0"/>
    </font>
    <font>
      <sz val="12"/>
      <name val="Arial"/>
      <family val="0"/>
    </font>
    <font>
      <sz val="15.25"/>
      <name val="Arial"/>
      <family val="2"/>
    </font>
    <font>
      <sz val="8"/>
      <name val="Tahoma"/>
      <family val="0"/>
    </font>
    <font>
      <sz val="10"/>
      <name val="Tahoma"/>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quotePrefix="1">
      <alignment/>
    </xf>
    <xf numFmtId="0" fontId="2" fillId="0" borderId="0" xfId="0" applyFont="1" applyAlignment="1">
      <alignment/>
    </xf>
    <xf numFmtId="0" fontId="2" fillId="0" borderId="0" xfId="0" applyFont="1" applyAlignment="1">
      <alignment horizontal="left"/>
    </xf>
    <xf numFmtId="0" fontId="2" fillId="0" borderId="0" xfId="0" applyFont="1" applyAlignment="1" quotePrefix="1">
      <alignment horizontal="left"/>
    </xf>
    <xf numFmtId="0" fontId="0" fillId="0" borderId="0" xfId="0" applyFont="1" applyAlignment="1">
      <alignment/>
    </xf>
    <xf numFmtId="2" fontId="0" fillId="0" borderId="0" xfId="0" applyNumberFormat="1" applyAlignment="1">
      <alignment/>
    </xf>
    <xf numFmtId="0" fontId="2"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0" i="0" u="none" baseline="0">
                <a:latin typeface="Arial"/>
                <a:ea typeface="Arial"/>
                <a:cs typeface="Arial"/>
              </a:rPr>
              <a:t>A Competitive Firm and Industry        </a:t>
            </a:r>
          </a:p>
        </c:rich>
      </c:tx>
      <c:layout>
        <c:manualLayout>
          <c:xMode val="factor"/>
          <c:yMode val="factor"/>
          <c:x val="-0.05475"/>
          <c:y val="0.00275"/>
        </c:manualLayout>
      </c:layout>
      <c:spPr>
        <a:noFill/>
        <a:ln>
          <a:noFill/>
        </a:ln>
      </c:spPr>
    </c:title>
    <c:plotArea>
      <c:layout>
        <c:manualLayout>
          <c:xMode val="edge"/>
          <c:yMode val="edge"/>
          <c:x val="0.08375"/>
          <c:y val="0.154"/>
          <c:w val="0.638"/>
          <c:h val="0.74"/>
        </c:manualLayout>
      </c:layout>
      <c:areaChart>
        <c:grouping val="stacked"/>
        <c:varyColors val="0"/>
        <c:ser>
          <c:idx val="5"/>
          <c:order val="4"/>
          <c:tx>
            <c:strRef>
              <c:f>'Hidden calculations'!$AA$1</c:f>
              <c:strCache>
                <c:ptCount val="1"/>
                <c:pt idx="0">
                  <c:v>Output</c:v>
                </c:pt>
              </c:strCache>
            </c:strRef>
          </c:tx>
          <c:spPr>
            <a:solidFill>
              <a:srgbClr val="FFFFFF"/>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'Hidden calculations'!$S$2:$S$622</c:f>
              <c:numCache>
                <c:ptCount val="621"/>
                <c:pt idx="0">
                  <c:v>0</c:v>
                </c:pt>
                <c:pt idx="1">
                  <c:v>0.2</c:v>
                </c:pt>
                <c:pt idx="2">
                  <c:v>0.4</c:v>
                </c:pt>
                <c:pt idx="3">
                  <c:v>0.6000000000000001</c:v>
                </c:pt>
                <c:pt idx="4">
                  <c:v>0.8</c:v>
                </c:pt>
                <c:pt idx="5">
                  <c:v>1</c:v>
                </c:pt>
                <c:pt idx="6">
                  <c:v>1.2</c:v>
                </c:pt>
                <c:pt idx="7">
                  <c:v>1.4</c:v>
                </c:pt>
                <c:pt idx="8">
                  <c:v>1.5999999999999999</c:v>
                </c:pt>
                <c:pt idx="9">
                  <c:v>1.7999999999999998</c:v>
                </c:pt>
                <c:pt idx="10">
                  <c:v>1.9999999999999998</c:v>
                </c:pt>
                <c:pt idx="11">
                  <c:v>2.1999999999999997</c:v>
                </c:pt>
                <c:pt idx="12">
                  <c:v>2.4</c:v>
                </c:pt>
                <c:pt idx="13">
                  <c:v>2.6</c:v>
                </c:pt>
                <c:pt idx="14">
                  <c:v>2.8000000000000003</c:v>
                </c:pt>
                <c:pt idx="15">
                  <c:v>3.0000000000000004</c:v>
                </c:pt>
                <c:pt idx="16">
                  <c:v>3.2000000000000006</c:v>
                </c:pt>
                <c:pt idx="17">
                  <c:v>3.400000000000001</c:v>
                </c:pt>
                <c:pt idx="18">
                  <c:v>3.600000000000001</c:v>
                </c:pt>
                <c:pt idx="19">
                  <c:v>3.800000000000001</c:v>
                </c:pt>
                <c:pt idx="20">
                  <c:v>4.000000000000001</c:v>
                </c:pt>
                <c:pt idx="21">
                  <c:v>4.200000000000001</c:v>
                </c:pt>
                <c:pt idx="22">
                  <c:v>4.400000000000001</c:v>
                </c:pt>
                <c:pt idx="23">
                  <c:v>4.600000000000001</c:v>
                </c:pt>
                <c:pt idx="24">
                  <c:v>4.800000000000002</c:v>
                </c:pt>
                <c:pt idx="25">
                  <c:v>5.000000000000002</c:v>
                </c:pt>
                <c:pt idx="26">
                  <c:v>5.200000000000002</c:v>
                </c:pt>
                <c:pt idx="27">
                  <c:v>5.400000000000002</c:v>
                </c:pt>
                <c:pt idx="28">
                  <c:v>5.600000000000002</c:v>
                </c:pt>
                <c:pt idx="29">
                  <c:v>5.8000000000000025</c:v>
                </c:pt>
                <c:pt idx="30">
                  <c:v>6.000000000000003</c:v>
                </c:pt>
                <c:pt idx="31">
                  <c:v>6.200000000000003</c:v>
                </c:pt>
                <c:pt idx="32">
                  <c:v>6.400000000000003</c:v>
                </c:pt>
                <c:pt idx="33">
                  <c:v>6.600000000000003</c:v>
                </c:pt>
                <c:pt idx="34">
                  <c:v>6.800000000000003</c:v>
                </c:pt>
                <c:pt idx="35">
                  <c:v>7.0000000000000036</c:v>
                </c:pt>
                <c:pt idx="36">
                  <c:v>7.200000000000004</c:v>
                </c:pt>
                <c:pt idx="37">
                  <c:v>7.400000000000004</c:v>
                </c:pt>
                <c:pt idx="38">
                  <c:v>7.600000000000004</c:v>
                </c:pt>
                <c:pt idx="39">
                  <c:v>7.800000000000004</c:v>
                </c:pt>
                <c:pt idx="40">
                  <c:v>8.000000000000004</c:v>
                </c:pt>
                <c:pt idx="41">
                  <c:v>8.200000000000003</c:v>
                </c:pt>
                <c:pt idx="42">
                  <c:v>8.400000000000002</c:v>
                </c:pt>
                <c:pt idx="43">
                  <c:v>8.600000000000001</c:v>
                </c:pt>
                <c:pt idx="44">
                  <c:v>8.8</c:v>
                </c:pt>
                <c:pt idx="45">
                  <c:v>9</c:v>
                </c:pt>
                <c:pt idx="46">
                  <c:v>9.2</c:v>
                </c:pt>
                <c:pt idx="47">
                  <c:v>9.399999999999999</c:v>
                </c:pt>
                <c:pt idx="48">
                  <c:v>9.599999999999998</c:v>
                </c:pt>
                <c:pt idx="49">
                  <c:v>9.799999999999997</c:v>
                </c:pt>
                <c:pt idx="50">
                  <c:v>9.999999999999996</c:v>
                </c:pt>
                <c:pt idx="51">
                  <c:v>10.199999999999996</c:v>
                </c:pt>
                <c:pt idx="52">
                  <c:v>10.399999999999995</c:v>
                </c:pt>
                <c:pt idx="53">
                  <c:v>10.599999999999994</c:v>
                </c:pt>
                <c:pt idx="54">
                  <c:v>10.799999999999994</c:v>
                </c:pt>
                <c:pt idx="55">
                  <c:v>10.999999999999993</c:v>
                </c:pt>
                <c:pt idx="56">
                  <c:v>11.199999999999992</c:v>
                </c:pt>
                <c:pt idx="57">
                  <c:v>11.399999999999991</c:v>
                </c:pt>
                <c:pt idx="58">
                  <c:v>11.59999999999999</c:v>
                </c:pt>
                <c:pt idx="59">
                  <c:v>11.79999999999999</c:v>
                </c:pt>
                <c:pt idx="60">
                  <c:v>11.99999999999999</c:v>
                </c:pt>
                <c:pt idx="61">
                  <c:v>12.199999999999989</c:v>
                </c:pt>
                <c:pt idx="62">
                  <c:v>12.399999999999988</c:v>
                </c:pt>
                <c:pt idx="63">
                  <c:v>12.599999999999987</c:v>
                </c:pt>
                <c:pt idx="64">
                  <c:v>12.799999999999986</c:v>
                </c:pt>
                <c:pt idx="65">
                  <c:v>12.999999999999986</c:v>
                </c:pt>
                <c:pt idx="66">
                  <c:v>13.199999999999985</c:v>
                </c:pt>
                <c:pt idx="67">
                  <c:v>13.399999999999984</c:v>
                </c:pt>
                <c:pt idx="68">
                  <c:v>13.599999999999984</c:v>
                </c:pt>
                <c:pt idx="69">
                  <c:v>13.799999999999983</c:v>
                </c:pt>
                <c:pt idx="70">
                  <c:v>13.999999999999982</c:v>
                </c:pt>
                <c:pt idx="71">
                  <c:v>14.199999999999982</c:v>
                </c:pt>
                <c:pt idx="72">
                  <c:v>14.39999999999998</c:v>
                </c:pt>
                <c:pt idx="73">
                  <c:v>14.59999999999998</c:v>
                </c:pt>
                <c:pt idx="74">
                  <c:v>14.79999999999998</c:v>
                </c:pt>
                <c:pt idx="75">
                  <c:v>14.999999999999979</c:v>
                </c:pt>
                <c:pt idx="76">
                  <c:v>15.199999999999978</c:v>
                </c:pt>
                <c:pt idx="77">
                  <c:v>15.399999999999977</c:v>
                </c:pt>
                <c:pt idx="78">
                  <c:v>15.599999999999977</c:v>
                </c:pt>
                <c:pt idx="79">
                  <c:v>15.799999999999976</c:v>
                </c:pt>
                <c:pt idx="80">
                  <c:v>15.999999999999975</c:v>
                </c:pt>
                <c:pt idx="81">
                  <c:v>16.199999999999974</c:v>
                </c:pt>
                <c:pt idx="82">
                  <c:v>16.399999999999974</c:v>
                </c:pt>
                <c:pt idx="83">
                  <c:v>16.599999999999973</c:v>
                </c:pt>
                <c:pt idx="84">
                  <c:v>16.799999999999972</c:v>
                </c:pt>
                <c:pt idx="85">
                  <c:v>16.99999999999997</c:v>
                </c:pt>
                <c:pt idx="86">
                  <c:v>17.19999999999997</c:v>
                </c:pt>
                <c:pt idx="87">
                  <c:v>17.39999999999997</c:v>
                </c:pt>
                <c:pt idx="88">
                  <c:v>17.59999999999997</c:v>
                </c:pt>
                <c:pt idx="89">
                  <c:v>17.79999999999997</c:v>
                </c:pt>
                <c:pt idx="90">
                  <c:v>17.999999999999968</c:v>
                </c:pt>
                <c:pt idx="91">
                  <c:v>18.199999999999967</c:v>
                </c:pt>
                <c:pt idx="92">
                  <c:v>18.399999999999967</c:v>
                </c:pt>
                <c:pt idx="93">
                  <c:v>18.599999999999966</c:v>
                </c:pt>
                <c:pt idx="94">
                  <c:v>18.799999999999965</c:v>
                </c:pt>
                <c:pt idx="95">
                  <c:v>18.999999999999964</c:v>
                </c:pt>
                <c:pt idx="96">
                  <c:v>19.199999999999964</c:v>
                </c:pt>
                <c:pt idx="97">
                  <c:v>19.399999999999963</c:v>
                </c:pt>
                <c:pt idx="98">
                  <c:v>19.599999999999962</c:v>
                </c:pt>
                <c:pt idx="99">
                  <c:v>19.79999999999996</c:v>
                </c:pt>
                <c:pt idx="100">
                  <c:v>19.99999999999996</c:v>
                </c:pt>
                <c:pt idx="101">
                  <c:v>20.19999999999996</c:v>
                </c:pt>
                <c:pt idx="102">
                  <c:v>20.39999999999996</c:v>
                </c:pt>
                <c:pt idx="103">
                  <c:v>20.59999999999996</c:v>
                </c:pt>
                <c:pt idx="104">
                  <c:v>20.799999999999958</c:v>
                </c:pt>
                <c:pt idx="105">
                  <c:v>20.999999999999957</c:v>
                </c:pt>
                <c:pt idx="106">
                  <c:v>21.199999999999957</c:v>
                </c:pt>
                <c:pt idx="107">
                  <c:v>21.399999999999956</c:v>
                </c:pt>
                <c:pt idx="108">
                  <c:v>21.599999999999955</c:v>
                </c:pt>
                <c:pt idx="109">
                  <c:v>21.799999999999955</c:v>
                </c:pt>
                <c:pt idx="110">
                  <c:v>21.999999999999954</c:v>
                </c:pt>
                <c:pt idx="111">
                  <c:v>22.199999999999953</c:v>
                </c:pt>
                <c:pt idx="112">
                  <c:v>22.399999999999952</c:v>
                </c:pt>
                <c:pt idx="113">
                  <c:v>22.59999999999995</c:v>
                </c:pt>
                <c:pt idx="114">
                  <c:v>22.79999999999995</c:v>
                </c:pt>
                <c:pt idx="115">
                  <c:v>22.99999999999995</c:v>
                </c:pt>
                <c:pt idx="116">
                  <c:v>23.19999999999995</c:v>
                </c:pt>
                <c:pt idx="117">
                  <c:v>23.39999999999995</c:v>
                </c:pt>
                <c:pt idx="118">
                  <c:v>23.599999999999948</c:v>
                </c:pt>
                <c:pt idx="119">
                  <c:v>23.799999999999947</c:v>
                </c:pt>
                <c:pt idx="120">
                  <c:v>23.999999999999947</c:v>
                </c:pt>
                <c:pt idx="121">
                  <c:v>24.199999999999946</c:v>
                </c:pt>
                <c:pt idx="122">
                  <c:v>24.399999999999945</c:v>
                </c:pt>
                <c:pt idx="123">
                  <c:v>24.599999999999945</c:v>
                </c:pt>
                <c:pt idx="124">
                  <c:v>24.799999999999944</c:v>
                </c:pt>
                <c:pt idx="125">
                  <c:v>24.999999999999943</c:v>
                </c:pt>
                <c:pt idx="126">
                  <c:v>25.199999999999942</c:v>
                </c:pt>
                <c:pt idx="127">
                  <c:v>25.39999999999994</c:v>
                </c:pt>
                <c:pt idx="128">
                  <c:v>25.59999999999994</c:v>
                </c:pt>
                <c:pt idx="129">
                  <c:v>25.79999999999994</c:v>
                </c:pt>
                <c:pt idx="130">
                  <c:v>25.99999999999994</c:v>
                </c:pt>
                <c:pt idx="131">
                  <c:v>26.19999999999994</c:v>
                </c:pt>
                <c:pt idx="132">
                  <c:v>26.399999999999938</c:v>
                </c:pt>
                <c:pt idx="133">
                  <c:v>26.599999999999937</c:v>
                </c:pt>
                <c:pt idx="134">
                  <c:v>26.799999999999937</c:v>
                </c:pt>
                <c:pt idx="135">
                  <c:v>26.999999999999936</c:v>
                </c:pt>
                <c:pt idx="136">
                  <c:v>27.199999999999935</c:v>
                </c:pt>
                <c:pt idx="137">
                  <c:v>27.399999999999935</c:v>
                </c:pt>
                <c:pt idx="138">
                  <c:v>27.599999999999934</c:v>
                </c:pt>
                <c:pt idx="139">
                  <c:v>27.799999999999933</c:v>
                </c:pt>
                <c:pt idx="140">
                  <c:v>27.999999999999932</c:v>
                </c:pt>
                <c:pt idx="141">
                  <c:v>28.199999999999932</c:v>
                </c:pt>
                <c:pt idx="142">
                  <c:v>28.39999999999993</c:v>
                </c:pt>
                <c:pt idx="143">
                  <c:v>28.59999999999993</c:v>
                </c:pt>
                <c:pt idx="144">
                  <c:v>28.79999999999993</c:v>
                </c:pt>
                <c:pt idx="145">
                  <c:v>28.99999999999993</c:v>
                </c:pt>
                <c:pt idx="146">
                  <c:v>29.19999999999993</c:v>
                </c:pt>
                <c:pt idx="147">
                  <c:v>29.399999999999928</c:v>
                </c:pt>
                <c:pt idx="148">
                  <c:v>29.599999999999927</c:v>
                </c:pt>
                <c:pt idx="149">
                  <c:v>29.799999999999926</c:v>
                </c:pt>
                <c:pt idx="150">
                  <c:v>29.999999999999925</c:v>
                </c:pt>
                <c:pt idx="151">
                  <c:v>30.199999999999925</c:v>
                </c:pt>
                <c:pt idx="152">
                  <c:v>30.399999999999924</c:v>
                </c:pt>
                <c:pt idx="153">
                  <c:v>30.599999999999923</c:v>
                </c:pt>
                <c:pt idx="154">
                  <c:v>30.799999999999923</c:v>
                </c:pt>
                <c:pt idx="155">
                  <c:v>30.999999999999922</c:v>
                </c:pt>
                <c:pt idx="156">
                  <c:v>31.19999999999992</c:v>
                </c:pt>
                <c:pt idx="157">
                  <c:v>31.39999999999992</c:v>
                </c:pt>
                <c:pt idx="158">
                  <c:v>31.59999999999992</c:v>
                </c:pt>
                <c:pt idx="159">
                  <c:v>31.79999999999992</c:v>
                </c:pt>
                <c:pt idx="160">
                  <c:v>31.99999999999992</c:v>
                </c:pt>
                <c:pt idx="161">
                  <c:v>32.19999999999992</c:v>
                </c:pt>
                <c:pt idx="162">
                  <c:v>32.39999999999992</c:v>
                </c:pt>
                <c:pt idx="163">
                  <c:v>32.59999999999992</c:v>
                </c:pt>
                <c:pt idx="164">
                  <c:v>32.799999999999926</c:v>
                </c:pt>
                <c:pt idx="165">
                  <c:v>32.99999999999993</c:v>
                </c:pt>
                <c:pt idx="166">
                  <c:v>33.19999999999993</c:v>
                </c:pt>
                <c:pt idx="167">
                  <c:v>33.399999999999935</c:v>
                </c:pt>
                <c:pt idx="168">
                  <c:v>33.59999999999994</c:v>
                </c:pt>
                <c:pt idx="169">
                  <c:v>33.79999999999994</c:v>
                </c:pt>
                <c:pt idx="170">
                  <c:v>33.99999999999994</c:v>
                </c:pt>
                <c:pt idx="171">
                  <c:v>34.199999999999946</c:v>
                </c:pt>
                <c:pt idx="172">
                  <c:v>34.39999999999995</c:v>
                </c:pt>
                <c:pt idx="173">
                  <c:v>34.59999999999995</c:v>
                </c:pt>
                <c:pt idx="174">
                  <c:v>34.799999999999955</c:v>
                </c:pt>
                <c:pt idx="175">
                  <c:v>34.99999999999996</c:v>
                </c:pt>
                <c:pt idx="176">
                  <c:v>35.19999999999996</c:v>
                </c:pt>
                <c:pt idx="177">
                  <c:v>35.39999999999996</c:v>
                </c:pt>
                <c:pt idx="178">
                  <c:v>35.599999999999966</c:v>
                </c:pt>
                <c:pt idx="179">
                  <c:v>35.79999999999997</c:v>
                </c:pt>
                <c:pt idx="180">
                  <c:v>35.99999999999997</c:v>
                </c:pt>
                <c:pt idx="181">
                  <c:v>36.199999999999974</c:v>
                </c:pt>
                <c:pt idx="182">
                  <c:v>36.39999999999998</c:v>
                </c:pt>
                <c:pt idx="183">
                  <c:v>36.59999999999998</c:v>
                </c:pt>
                <c:pt idx="184">
                  <c:v>36.79999999999998</c:v>
                </c:pt>
                <c:pt idx="185">
                  <c:v>36.999999999999986</c:v>
                </c:pt>
                <c:pt idx="186">
                  <c:v>37.19999999999999</c:v>
                </c:pt>
                <c:pt idx="187">
                  <c:v>37.39999999999999</c:v>
                </c:pt>
                <c:pt idx="188">
                  <c:v>37.599999999999994</c:v>
                </c:pt>
                <c:pt idx="189">
                  <c:v>37.8</c:v>
                </c:pt>
                <c:pt idx="190">
                  <c:v>38</c:v>
                </c:pt>
                <c:pt idx="191">
                  <c:v>38.2</c:v>
                </c:pt>
                <c:pt idx="192">
                  <c:v>38.400000000000006</c:v>
                </c:pt>
                <c:pt idx="193">
                  <c:v>38.60000000000001</c:v>
                </c:pt>
                <c:pt idx="194">
                  <c:v>38.80000000000001</c:v>
                </c:pt>
                <c:pt idx="195">
                  <c:v>39.000000000000014</c:v>
                </c:pt>
                <c:pt idx="196">
                  <c:v>39.20000000000002</c:v>
                </c:pt>
                <c:pt idx="197">
                  <c:v>39.40000000000002</c:v>
                </c:pt>
                <c:pt idx="198">
                  <c:v>39.60000000000002</c:v>
                </c:pt>
                <c:pt idx="199">
                  <c:v>39.800000000000026</c:v>
                </c:pt>
                <c:pt idx="200">
                  <c:v>40.00000000000003</c:v>
                </c:pt>
                <c:pt idx="201">
                  <c:v>40.20000000000003</c:v>
                </c:pt>
                <c:pt idx="202">
                  <c:v>40.400000000000034</c:v>
                </c:pt>
                <c:pt idx="203">
                  <c:v>40.60000000000004</c:v>
                </c:pt>
                <c:pt idx="204">
                  <c:v>40.80000000000004</c:v>
                </c:pt>
                <c:pt idx="205">
                  <c:v>41.00000000000004</c:v>
                </c:pt>
                <c:pt idx="206">
                  <c:v>41.200000000000045</c:v>
                </c:pt>
                <c:pt idx="207">
                  <c:v>41.40000000000005</c:v>
                </c:pt>
                <c:pt idx="208">
                  <c:v>41.60000000000005</c:v>
                </c:pt>
                <c:pt idx="209">
                  <c:v>41.800000000000054</c:v>
                </c:pt>
                <c:pt idx="210">
                  <c:v>42.00000000000006</c:v>
                </c:pt>
                <c:pt idx="211">
                  <c:v>42.20000000000006</c:v>
                </c:pt>
                <c:pt idx="212">
                  <c:v>42.40000000000006</c:v>
                </c:pt>
                <c:pt idx="213">
                  <c:v>42.600000000000065</c:v>
                </c:pt>
                <c:pt idx="214">
                  <c:v>42.80000000000007</c:v>
                </c:pt>
                <c:pt idx="215">
                  <c:v>43.00000000000007</c:v>
                </c:pt>
                <c:pt idx="216">
                  <c:v>43.200000000000074</c:v>
                </c:pt>
                <c:pt idx="217">
                  <c:v>43.40000000000008</c:v>
                </c:pt>
                <c:pt idx="218">
                  <c:v>43.60000000000008</c:v>
                </c:pt>
                <c:pt idx="219">
                  <c:v>43.80000000000008</c:v>
                </c:pt>
                <c:pt idx="220">
                  <c:v>44.000000000000085</c:v>
                </c:pt>
                <c:pt idx="221">
                  <c:v>44.20000000000009</c:v>
                </c:pt>
                <c:pt idx="222">
                  <c:v>44.40000000000009</c:v>
                </c:pt>
                <c:pt idx="223">
                  <c:v>44.600000000000094</c:v>
                </c:pt>
                <c:pt idx="224">
                  <c:v>44.8000000000001</c:v>
                </c:pt>
                <c:pt idx="225">
                  <c:v>45.0000000000001</c:v>
                </c:pt>
                <c:pt idx="226">
                  <c:v>45.2000000000001</c:v>
                </c:pt>
                <c:pt idx="227">
                  <c:v>45.400000000000105</c:v>
                </c:pt>
                <c:pt idx="228">
                  <c:v>45.60000000000011</c:v>
                </c:pt>
                <c:pt idx="229">
                  <c:v>45.80000000000011</c:v>
                </c:pt>
                <c:pt idx="230">
                  <c:v>46.000000000000114</c:v>
                </c:pt>
                <c:pt idx="231">
                  <c:v>46.20000000000012</c:v>
                </c:pt>
                <c:pt idx="232">
                  <c:v>46.40000000000012</c:v>
                </c:pt>
                <c:pt idx="233">
                  <c:v>46.60000000000012</c:v>
                </c:pt>
                <c:pt idx="234">
                  <c:v>46.800000000000125</c:v>
                </c:pt>
                <c:pt idx="235">
                  <c:v>47.00000000000013</c:v>
                </c:pt>
                <c:pt idx="236">
                  <c:v>47.20000000000013</c:v>
                </c:pt>
                <c:pt idx="237">
                  <c:v>47.400000000000134</c:v>
                </c:pt>
                <c:pt idx="238">
                  <c:v>47.600000000000136</c:v>
                </c:pt>
                <c:pt idx="239">
                  <c:v>47.80000000000014</c:v>
                </c:pt>
                <c:pt idx="240">
                  <c:v>48.00000000000014</c:v>
                </c:pt>
                <c:pt idx="241">
                  <c:v>48.200000000000145</c:v>
                </c:pt>
                <c:pt idx="242">
                  <c:v>48.40000000000015</c:v>
                </c:pt>
                <c:pt idx="243">
                  <c:v>48.60000000000015</c:v>
                </c:pt>
                <c:pt idx="244">
                  <c:v>48.80000000000015</c:v>
                </c:pt>
                <c:pt idx="245">
                  <c:v>49.000000000000156</c:v>
                </c:pt>
                <c:pt idx="246">
                  <c:v>49.20000000000016</c:v>
                </c:pt>
                <c:pt idx="247">
                  <c:v>49.40000000000016</c:v>
                </c:pt>
                <c:pt idx="248">
                  <c:v>49.600000000000165</c:v>
                </c:pt>
                <c:pt idx="249">
                  <c:v>49.80000000000017</c:v>
                </c:pt>
                <c:pt idx="250">
                  <c:v>50.00000000000017</c:v>
                </c:pt>
                <c:pt idx="251">
                  <c:v>50.20000000000017</c:v>
                </c:pt>
                <c:pt idx="252">
                  <c:v>50.400000000000176</c:v>
                </c:pt>
                <c:pt idx="253">
                  <c:v>50.60000000000018</c:v>
                </c:pt>
                <c:pt idx="254">
                  <c:v>50.80000000000018</c:v>
                </c:pt>
                <c:pt idx="255">
                  <c:v>51.000000000000185</c:v>
                </c:pt>
                <c:pt idx="256">
                  <c:v>51.20000000000019</c:v>
                </c:pt>
                <c:pt idx="257">
                  <c:v>51.40000000000019</c:v>
                </c:pt>
                <c:pt idx="258">
                  <c:v>51.60000000000019</c:v>
                </c:pt>
                <c:pt idx="259">
                  <c:v>51.800000000000196</c:v>
                </c:pt>
                <c:pt idx="260">
                  <c:v>52.0000000000002</c:v>
                </c:pt>
                <c:pt idx="261">
                  <c:v>52.2000000000002</c:v>
                </c:pt>
                <c:pt idx="262">
                  <c:v>52.400000000000205</c:v>
                </c:pt>
                <c:pt idx="263">
                  <c:v>52.60000000000021</c:v>
                </c:pt>
                <c:pt idx="264">
                  <c:v>52.80000000000021</c:v>
                </c:pt>
                <c:pt idx="265">
                  <c:v>53.00000000000021</c:v>
                </c:pt>
                <c:pt idx="266">
                  <c:v>53.200000000000216</c:v>
                </c:pt>
                <c:pt idx="267">
                  <c:v>53.40000000000022</c:v>
                </c:pt>
                <c:pt idx="268">
                  <c:v>53.60000000000022</c:v>
                </c:pt>
                <c:pt idx="269">
                  <c:v>53.800000000000225</c:v>
                </c:pt>
                <c:pt idx="270">
                  <c:v>54.00000000000023</c:v>
                </c:pt>
                <c:pt idx="271">
                  <c:v>54.20000000000023</c:v>
                </c:pt>
                <c:pt idx="272">
                  <c:v>54.40000000000023</c:v>
                </c:pt>
                <c:pt idx="273">
                  <c:v>54.600000000000236</c:v>
                </c:pt>
                <c:pt idx="274">
                  <c:v>54.80000000000024</c:v>
                </c:pt>
                <c:pt idx="275">
                  <c:v>55.00000000000024</c:v>
                </c:pt>
                <c:pt idx="276">
                  <c:v>55.200000000000244</c:v>
                </c:pt>
                <c:pt idx="277">
                  <c:v>55.40000000000025</c:v>
                </c:pt>
                <c:pt idx="278">
                  <c:v>55.60000000000025</c:v>
                </c:pt>
                <c:pt idx="279">
                  <c:v>55.80000000000025</c:v>
                </c:pt>
                <c:pt idx="280">
                  <c:v>56.000000000000256</c:v>
                </c:pt>
                <c:pt idx="281">
                  <c:v>56.20000000000026</c:v>
                </c:pt>
                <c:pt idx="282">
                  <c:v>56.40000000000026</c:v>
                </c:pt>
                <c:pt idx="283">
                  <c:v>56.600000000000264</c:v>
                </c:pt>
                <c:pt idx="284">
                  <c:v>56.80000000000027</c:v>
                </c:pt>
                <c:pt idx="285">
                  <c:v>57.00000000000027</c:v>
                </c:pt>
                <c:pt idx="286">
                  <c:v>57.20000000000027</c:v>
                </c:pt>
                <c:pt idx="287">
                  <c:v>57.400000000000276</c:v>
                </c:pt>
                <c:pt idx="288">
                  <c:v>57.60000000000028</c:v>
                </c:pt>
                <c:pt idx="289">
                  <c:v>57.80000000000028</c:v>
                </c:pt>
                <c:pt idx="290">
                  <c:v>58.000000000000284</c:v>
                </c:pt>
                <c:pt idx="291">
                  <c:v>58.20000000000029</c:v>
                </c:pt>
                <c:pt idx="292">
                  <c:v>58.40000000000029</c:v>
                </c:pt>
                <c:pt idx="293">
                  <c:v>58.60000000000029</c:v>
                </c:pt>
                <c:pt idx="294">
                  <c:v>58.800000000000296</c:v>
                </c:pt>
                <c:pt idx="295">
                  <c:v>59.0000000000003</c:v>
                </c:pt>
                <c:pt idx="296">
                  <c:v>59.2000000000003</c:v>
                </c:pt>
                <c:pt idx="297">
                  <c:v>59.400000000000304</c:v>
                </c:pt>
                <c:pt idx="298">
                  <c:v>59.60000000000031</c:v>
                </c:pt>
                <c:pt idx="299">
                  <c:v>59.80000000000031</c:v>
                </c:pt>
                <c:pt idx="300">
                  <c:v>60.00000000000031</c:v>
                </c:pt>
                <c:pt idx="301">
                  <c:v>60</c:v>
                </c:pt>
                <c:pt idx="350">
                  <c:v>0</c:v>
                </c:pt>
                <c:pt idx="351">
                  <c:v>40</c:v>
                </c:pt>
                <c:pt idx="352">
                  <c:v>80</c:v>
                </c:pt>
                <c:pt idx="353">
                  <c:v>120</c:v>
                </c:pt>
                <c:pt idx="354">
                  <c:v>160</c:v>
                </c:pt>
                <c:pt idx="355">
                  <c:v>200</c:v>
                </c:pt>
                <c:pt idx="356">
                  <c:v>240</c:v>
                </c:pt>
                <c:pt idx="357">
                  <c:v>280</c:v>
                </c:pt>
                <c:pt idx="358">
                  <c:v>320</c:v>
                </c:pt>
                <c:pt idx="359">
                  <c:v>360</c:v>
                </c:pt>
                <c:pt idx="360">
                  <c:v>400</c:v>
                </c:pt>
                <c:pt idx="361">
                  <c:v>440</c:v>
                </c:pt>
                <c:pt idx="362">
                  <c:v>480</c:v>
                </c:pt>
                <c:pt idx="363">
                  <c:v>520</c:v>
                </c:pt>
                <c:pt idx="364">
                  <c:v>560</c:v>
                </c:pt>
                <c:pt idx="365">
                  <c:v>600</c:v>
                </c:pt>
                <c:pt idx="366">
                  <c:v>640</c:v>
                </c:pt>
                <c:pt idx="367">
                  <c:v>680</c:v>
                </c:pt>
                <c:pt idx="368">
                  <c:v>720</c:v>
                </c:pt>
                <c:pt idx="369">
                  <c:v>760</c:v>
                </c:pt>
                <c:pt idx="370">
                  <c:v>800</c:v>
                </c:pt>
                <c:pt idx="371">
                  <c:v>840</c:v>
                </c:pt>
                <c:pt idx="372">
                  <c:v>880</c:v>
                </c:pt>
                <c:pt idx="373">
                  <c:v>920</c:v>
                </c:pt>
                <c:pt idx="374">
                  <c:v>960</c:v>
                </c:pt>
                <c:pt idx="375">
                  <c:v>1000</c:v>
                </c:pt>
                <c:pt idx="376">
                  <c:v>1040</c:v>
                </c:pt>
                <c:pt idx="377">
                  <c:v>1080</c:v>
                </c:pt>
                <c:pt idx="378">
                  <c:v>1120</c:v>
                </c:pt>
                <c:pt idx="379">
                  <c:v>1160</c:v>
                </c:pt>
                <c:pt idx="380">
                  <c:v>1200</c:v>
                </c:pt>
                <c:pt idx="381">
                  <c:v>1240</c:v>
                </c:pt>
                <c:pt idx="382">
                  <c:v>1280</c:v>
                </c:pt>
                <c:pt idx="383">
                  <c:v>1320</c:v>
                </c:pt>
                <c:pt idx="384">
                  <c:v>1360</c:v>
                </c:pt>
                <c:pt idx="385">
                  <c:v>1400</c:v>
                </c:pt>
                <c:pt idx="386">
                  <c:v>1440</c:v>
                </c:pt>
                <c:pt idx="387">
                  <c:v>1480</c:v>
                </c:pt>
                <c:pt idx="388">
                  <c:v>1520</c:v>
                </c:pt>
                <c:pt idx="389">
                  <c:v>1560</c:v>
                </c:pt>
                <c:pt idx="390">
                  <c:v>1600</c:v>
                </c:pt>
                <c:pt idx="391">
                  <c:v>1640</c:v>
                </c:pt>
                <c:pt idx="392">
                  <c:v>1680</c:v>
                </c:pt>
                <c:pt idx="393">
                  <c:v>1720</c:v>
                </c:pt>
                <c:pt idx="394">
                  <c:v>1760</c:v>
                </c:pt>
                <c:pt idx="395">
                  <c:v>1800</c:v>
                </c:pt>
                <c:pt idx="396">
                  <c:v>1840</c:v>
                </c:pt>
                <c:pt idx="397">
                  <c:v>1880</c:v>
                </c:pt>
                <c:pt idx="398">
                  <c:v>1920</c:v>
                </c:pt>
                <c:pt idx="399">
                  <c:v>1960</c:v>
                </c:pt>
                <c:pt idx="400">
                  <c:v>2000</c:v>
                </c:pt>
                <c:pt idx="401">
                  <c:v>2040</c:v>
                </c:pt>
                <c:pt idx="402">
                  <c:v>2080</c:v>
                </c:pt>
                <c:pt idx="403">
                  <c:v>2120</c:v>
                </c:pt>
                <c:pt idx="404">
                  <c:v>2160</c:v>
                </c:pt>
                <c:pt idx="405">
                  <c:v>2200</c:v>
                </c:pt>
                <c:pt idx="406">
                  <c:v>2240</c:v>
                </c:pt>
                <c:pt idx="407">
                  <c:v>2280</c:v>
                </c:pt>
                <c:pt idx="408">
                  <c:v>2320</c:v>
                </c:pt>
                <c:pt idx="409">
                  <c:v>2360</c:v>
                </c:pt>
                <c:pt idx="410">
                  <c:v>2400</c:v>
                </c:pt>
                <c:pt idx="411">
                  <c:v>2440</c:v>
                </c:pt>
                <c:pt idx="412">
                  <c:v>2480</c:v>
                </c:pt>
                <c:pt idx="413">
                  <c:v>2520</c:v>
                </c:pt>
                <c:pt idx="414">
                  <c:v>2560</c:v>
                </c:pt>
                <c:pt idx="415">
                  <c:v>2600</c:v>
                </c:pt>
                <c:pt idx="416">
                  <c:v>2640</c:v>
                </c:pt>
                <c:pt idx="417">
                  <c:v>2680</c:v>
                </c:pt>
                <c:pt idx="418">
                  <c:v>2720</c:v>
                </c:pt>
                <c:pt idx="419">
                  <c:v>2760</c:v>
                </c:pt>
                <c:pt idx="420">
                  <c:v>2800</c:v>
                </c:pt>
                <c:pt idx="421">
                  <c:v>2840</c:v>
                </c:pt>
                <c:pt idx="422">
                  <c:v>2880</c:v>
                </c:pt>
                <c:pt idx="423">
                  <c:v>2920</c:v>
                </c:pt>
                <c:pt idx="424">
                  <c:v>2960</c:v>
                </c:pt>
                <c:pt idx="425">
                  <c:v>3000</c:v>
                </c:pt>
                <c:pt idx="426">
                  <c:v>3040</c:v>
                </c:pt>
                <c:pt idx="427">
                  <c:v>3080</c:v>
                </c:pt>
                <c:pt idx="428">
                  <c:v>3120</c:v>
                </c:pt>
                <c:pt idx="429">
                  <c:v>3160</c:v>
                </c:pt>
                <c:pt idx="430">
                  <c:v>3200</c:v>
                </c:pt>
                <c:pt idx="431">
                  <c:v>3240</c:v>
                </c:pt>
                <c:pt idx="432">
                  <c:v>3280</c:v>
                </c:pt>
                <c:pt idx="433">
                  <c:v>3320</c:v>
                </c:pt>
                <c:pt idx="434">
                  <c:v>3360</c:v>
                </c:pt>
                <c:pt idx="435">
                  <c:v>3400</c:v>
                </c:pt>
                <c:pt idx="436">
                  <c:v>3440</c:v>
                </c:pt>
                <c:pt idx="437">
                  <c:v>3480</c:v>
                </c:pt>
                <c:pt idx="438">
                  <c:v>3520</c:v>
                </c:pt>
                <c:pt idx="439">
                  <c:v>3560</c:v>
                </c:pt>
                <c:pt idx="440">
                  <c:v>3600</c:v>
                </c:pt>
                <c:pt idx="441">
                  <c:v>3640</c:v>
                </c:pt>
                <c:pt idx="442">
                  <c:v>3680</c:v>
                </c:pt>
                <c:pt idx="443">
                  <c:v>3720</c:v>
                </c:pt>
                <c:pt idx="444">
                  <c:v>3760</c:v>
                </c:pt>
                <c:pt idx="445">
                  <c:v>3800</c:v>
                </c:pt>
                <c:pt idx="446">
                  <c:v>3840</c:v>
                </c:pt>
                <c:pt idx="447">
                  <c:v>3880</c:v>
                </c:pt>
                <c:pt idx="448">
                  <c:v>3920</c:v>
                </c:pt>
                <c:pt idx="449">
                  <c:v>3960</c:v>
                </c:pt>
                <c:pt idx="450">
                  <c:v>4000</c:v>
                </c:pt>
                <c:pt idx="451">
                  <c:v>4040</c:v>
                </c:pt>
                <c:pt idx="452">
                  <c:v>4080</c:v>
                </c:pt>
                <c:pt idx="453">
                  <c:v>4120</c:v>
                </c:pt>
                <c:pt idx="454">
                  <c:v>4160</c:v>
                </c:pt>
                <c:pt idx="455">
                  <c:v>4200</c:v>
                </c:pt>
                <c:pt idx="456">
                  <c:v>4240</c:v>
                </c:pt>
                <c:pt idx="457">
                  <c:v>4280</c:v>
                </c:pt>
                <c:pt idx="458">
                  <c:v>4320</c:v>
                </c:pt>
                <c:pt idx="459">
                  <c:v>4360</c:v>
                </c:pt>
                <c:pt idx="460">
                  <c:v>4400</c:v>
                </c:pt>
                <c:pt idx="461">
                  <c:v>4440</c:v>
                </c:pt>
                <c:pt idx="462">
                  <c:v>4480</c:v>
                </c:pt>
                <c:pt idx="463">
                  <c:v>4520</c:v>
                </c:pt>
                <c:pt idx="464">
                  <c:v>4560</c:v>
                </c:pt>
                <c:pt idx="465">
                  <c:v>4600</c:v>
                </c:pt>
                <c:pt idx="466">
                  <c:v>4640</c:v>
                </c:pt>
                <c:pt idx="467">
                  <c:v>4680</c:v>
                </c:pt>
                <c:pt idx="468">
                  <c:v>4720</c:v>
                </c:pt>
                <c:pt idx="469">
                  <c:v>4760</c:v>
                </c:pt>
                <c:pt idx="470">
                  <c:v>4800</c:v>
                </c:pt>
                <c:pt idx="471">
                  <c:v>4840</c:v>
                </c:pt>
                <c:pt idx="472">
                  <c:v>4880</c:v>
                </c:pt>
                <c:pt idx="473">
                  <c:v>4920</c:v>
                </c:pt>
                <c:pt idx="474">
                  <c:v>4960</c:v>
                </c:pt>
                <c:pt idx="475">
                  <c:v>5000</c:v>
                </c:pt>
                <c:pt idx="476">
                  <c:v>5040</c:v>
                </c:pt>
                <c:pt idx="477">
                  <c:v>5080</c:v>
                </c:pt>
                <c:pt idx="478">
                  <c:v>5120</c:v>
                </c:pt>
                <c:pt idx="479">
                  <c:v>5160</c:v>
                </c:pt>
                <c:pt idx="480">
                  <c:v>5200</c:v>
                </c:pt>
                <c:pt idx="481">
                  <c:v>5240</c:v>
                </c:pt>
                <c:pt idx="482">
                  <c:v>5280</c:v>
                </c:pt>
                <c:pt idx="483">
                  <c:v>5320</c:v>
                </c:pt>
                <c:pt idx="484">
                  <c:v>5360</c:v>
                </c:pt>
                <c:pt idx="485">
                  <c:v>5400</c:v>
                </c:pt>
                <c:pt idx="486">
                  <c:v>5440</c:v>
                </c:pt>
                <c:pt idx="487">
                  <c:v>5480</c:v>
                </c:pt>
                <c:pt idx="488">
                  <c:v>5520</c:v>
                </c:pt>
                <c:pt idx="489">
                  <c:v>5560</c:v>
                </c:pt>
                <c:pt idx="490">
                  <c:v>5600</c:v>
                </c:pt>
                <c:pt idx="491">
                  <c:v>5640</c:v>
                </c:pt>
                <c:pt idx="492">
                  <c:v>5680</c:v>
                </c:pt>
                <c:pt idx="493">
                  <c:v>5720</c:v>
                </c:pt>
                <c:pt idx="494">
                  <c:v>5760</c:v>
                </c:pt>
                <c:pt idx="495">
                  <c:v>5800</c:v>
                </c:pt>
                <c:pt idx="496">
                  <c:v>5840</c:v>
                </c:pt>
                <c:pt idx="497">
                  <c:v>5880</c:v>
                </c:pt>
                <c:pt idx="498">
                  <c:v>5920</c:v>
                </c:pt>
                <c:pt idx="499">
                  <c:v>5960</c:v>
                </c:pt>
                <c:pt idx="500">
                  <c:v>6000</c:v>
                </c:pt>
                <c:pt idx="501">
                  <c:v>6040</c:v>
                </c:pt>
                <c:pt idx="502">
                  <c:v>6080</c:v>
                </c:pt>
                <c:pt idx="503">
                  <c:v>6120</c:v>
                </c:pt>
                <c:pt idx="504">
                  <c:v>6160</c:v>
                </c:pt>
                <c:pt idx="505">
                  <c:v>6200</c:v>
                </c:pt>
                <c:pt idx="506">
                  <c:v>6240</c:v>
                </c:pt>
                <c:pt idx="507">
                  <c:v>6280</c:v>
                </c:pt>
                <c:pt idx="508">
                  <c:v>6320</c:v>
                </c:pt>
                <c:pt idx="509">
                  <c:v>6360</c:v>
                </c:pt>
                <c:pt idx="510">
                  <c:v>6400</c:v>
                </c:pt>
                <c:pt idx="511">
                  <c:v>6440</c:v>
                </c:pt>
                <c:pt idx="512">
                  <c:v>6480</c:v>
                </c:pt>
                <c:pt idx="513">
                  <c:v>6520</c:v>
                </c:pt>
                <c:pt idx="514">
                  <c:v>6560</c:v>
                </c:pt>
                <c:pt idx="515">
                  <c:v>6600</c:v>
                </c:pt>
                <c:pt idx="516">
                  <c:v>6640</c:v>
                </c:pt>
                <c:pt idx="517">
                  <c:v>6680</c:v>
                </c:pt>
                <c:pt idx="518">
                  <c:v>6720</c:v>
                </c:pt>
                <c:pt idx="519">
                  <c:v>6760</c:v>
                </c:pt>
                <c:pt idx="520">
                  <c:v>6800</c:v>
                </c:pt>
                <c:pt idx="521">
                  <c:v>6840</c:v>
                </c:pt>
                <c:pt idx="522">
                  <c:v>6880</c:v>
                </c:pt>
                <c:pt idx="523">
                  <c:v>6920</c:v>
                </c:pt>
                <c:pt idx="524">
                  <c:v>6960</c:v>
                </c:pt>
                <c:pt idx="525">
                  <c:v>7000</c:v>
                </c:pt>
                <c:pt idx="526">
                  <c:v>7040</c:v>
                </c:pt>
                <c:pt idx="527">
                  <c:v>7080</c:v>
                </c:pt>
                <c:pt idx="528">
                  <c:v>7120</c:v>
                </c:pt>
                <c:pt idx="529">
                  <c:v>7160</c:v>
                </c:pt>
                <c:pt idx="530">
                  <c:v>7200</c:v>
                </c:pt>
                <c:pt idx="531">
                  <c:v>7240</c:v>
                </c:pt>
                <c:pt idx="532">
                  <c:v>7280</c:v>
                </c:pt>
                <c:pt idx="533">
                  <c:v>7320</c:v>
                </c:pt>
                <c:pt idx="534">
                  <c:v>7360</c:v>
                </c:pt>
                <c:pt idx="535">
                  <c:v>7400</c:v>
                </c:pt>
                <c:pt idx="536">
                  <c:v>7440</c:v>
                </c:pt>
                <c:pt idx="537">
                  <c:v>7480</c:v>
                </c:pt>
                <c:pt idx="538">
                  <c:v>7520</c:v>
                </c:pt>
                <c:pt idx="539">
                  <c:v>7560</c:v>
                </c:pt>
                <c:pt idx="540">
                  <c:v>7600</c:v>
                </c:pt>
                <c:pt idx="541">
                  <c:v>7640</c:v>
                </c:pt>
                <c:pt idx="542">
                  <c:v>7680</c:v>
                </c:pt>
                <c:pt idx="543">
                  <c:v>7720</c:v>
                </c:pt>
                <c:pt idx="544">
                  <c:v>7760</c:v>
                </c:pt>
                <c:pt idx="545">
                  <c:v>7800</c:v>
                </c:pt>
                <c:pt idx="546">
                  <c:v>7840</c:v>
                </c:pt>
                <c:pt idx="547">
                  <c:v>7880</c:v>
                </c:pt>
                <c:pt idx="548">
                  <c:v>7920</c:v>
                </c:pt>
                <c:pt idx="549">
                  <c:v>7960</c:v>
                </c:pt>
                <c:pt idx="550">
                  <c:v>8000</c:v>
                </c:pt>
                <c:pt idx="551">
                  <c:v>8040</c:v>
                </c:pt>
                <c:pt idx="552">
                  <c:v>8080</c:v>
                </c:pt>
                <c:pt idx="553">
                  <c:v>8120</c:v>
                </c:pt>
                <c:pt idx="554">
                  <c:v>8160</c:v>
                </c:pt>
                <c:pt idx="555">
                  <c:v>8200</c:v>
                </c:pt>
                <c:pt idx="556">
                  <c:v>8240</c:v>
                </c:pt>
                <c:pt idx="557">
                  <c:v>8280</c:v>
                </c:pt>
                <c:pt idx="558">
                  <c:v>8320</c:v>
                </c:pt>
                <c:pt idx="559">
                  <c:v>8360</c:v>
                </c:pt>
                <c:pt idx="560">
                  <c:v>8400</c:v>
                </c:pt>
                <c:pt idx="561">
                  <c:v>8440</c:v>
                </c:pt>
                <c:pt idx="562">
                  <c:v>8480</c:v>
                </c:pt>
                <c:pt idx="563">
                  <c:v>8520</c:v>
                </c:pt>
                <c:pt idx="564">
                  <c:v>8560</c:v>
                </c:pt>
                <c:pt idx="565">
                  <c:v>8600</c:v>
                </c:pt>
                <c:pt idx="566">
                  <c:v>8640</c:v>
                </c:pt>
                <c:pt idx="567">
                  <c:v>8680</c:v>
                </c:pt>
                <c:pt idx="568">
                  <c:v>8720</c:v>
                </c:pt>
                <c:pt idx="569">
                  <c:v>8760</c:v>
                </c:pt>
                <c:pt idx="570">
                  <c:v>8800</c:v>
                </c:pt>
                <c:pt idx="571">
                  <c:v>8840</c:v>
                </c:pt>
                <c:pt idx="572">
                  <c:v>8880</c:v>
                </c:pt>
                <c:pt idx="573">
                  <c:v>8920</c:v>
                </c:pt>
                <c:pt idx="574">
                  <c:v>8960</c:v>
                </c:pt>
                <c:pt idx="575">
                  <c:v>9000</c:v>
                </c:pt>
                <c:pt idx="576">
                  <c:v>9040</c:v>
                </c:pt>
                <c:pt idx="577">
                  <c:v>9080</c:v>
                </c:pt>
                <c:pt idx="578">
                  <c:v>9120</c:v>
                </c:pt>
                <c:pt idx="579">
                  <c:v>9160</c:v>
                </c:pt>
                <c:pt idx="580">
                  <c:v>9200</c:v>
                </c:pt>
                <c:pt idx="581">
                  <c:v>9240</c:v>
                </c:pt>
                <c:pt idx="582">
                  <c:v>9280</c:v>
                </c:pt>
                <c:pt idx="583">
                  <c:v>9320</c:v>
                </c:pt>
                <c:pt idx="584">
                  <c:v>9360</c:v>
                </c:pt>
                <c:pt idx="585">
                  <c:v>9400</c:v>
                </c:pt>
                <c:pt idx="586">
                  <c:v>9440</c:v>
                </c:pt>
                <c:pt idx="587">
                  <c:v>9480</c:v>
                </c:pt>
                <c:pt idx="588">
                  <c:v>9520</c:v>
                </c:pt>
                <c:pt idx="589">
                  <c:v>9560</c:v>
                </c:pt>
                <c:pt idx="590">
                  <c:v>9600</c:v>
                </c:pt>
                <c:pt idx="591">
                  <c:v>9640</c:v>
                </c:pt>
                <c:pt idx="592">
                  <c:v>9680</c:v>
                </c:pt>
                <c:pt idx="593">
                  <c:v>9720</c:v>
                </c:pt>
                <c:pt idx="594">
                  <c:v>9760</c:v>
                </c:pt>
                <c:pt idx="595">
                  <c:v>9800</c:v>
                </c:pt>
                <c:pt idx="596">
                  <c:v>9840</c:v>
                </c:pt>
                <c:pt idx="597">
                  <c:v>9880</c:v>
                </c:pt>
                <c:pt idx="598">
                  <c:v>9920</c:v>
                </c:pt>
                <c:pt idx="599">
                  <c:v>9960</c:v>
                </c:pt>
                <c:pt idx="600">
                  <c:v>10000</c:v>
                </c:pt>
                <c:pt idx="601">
                  <c:v>10040</c:v>
                </c:pt>
                <c:pt idx="602">
                  <c:v>10080</c:v>
                </c:pt>
                <c:pt idx="603">
                  <c:v>10120</c:v>
                </c:pt>
                <c:pt idx="604">
                  <c:v>10160</c:v>
                </c:pt>
                <c:pt idx="605">
                  <c:v>10200</c:v>
                </c:pt>
                <c:pt idx="606">
                  <c:v>10240</c:v>
                </c:pt>
                <c:pt idx="607">
                  <c:v>10280</c:v>
                </c:pt>
                <c:pt idx="608">
                  <c:v>10320</c:v>
                </c:pt>
                <c:pt idx="609">
                  <c:v>10360</c:v>
                </c:pt>
                <c:pt idx="610">
                  <c:v>10400</c:v>
                </c:pt>
                <c:pt idx="611">
                  <c:v>10440</c:v>
                </c:pt>
                <c:pt idx="612">
                  <c:v>10480</c:v>
                </c:pt>
                <c:pt idx="613">
                  <c:v>10520</c:v>
                </c:pt>
                <c:pt idx="614">
                  <c:v>10560</c:v>
                </c:pt>
                <c:pt idx="615">
                  <c:v>10600</c:v>
                </c:pt>
                <c:pt idx="616">
                  <c:v>10640</c:v>
                </c:pt>
                <c:pt idx="617">
                  <c:v>10680</c:v>
                </c:pt>
                <c:pt idx="618">
                  <c:v>10720</c:v>
                </c:pt>
                <c:pt idx="619">
                  <c:v>10760</c:v>
                </c:pt>
                <c:pt idx="620">
                  <c:v>10800</c:v>
                </c:pt>
              </c:numCache>
            </c:numRef>
          </c:cat>
          <c:val>
            <c:numRef>
              <c:f>'Hidden calculations'!$AA$2:$AA$303</c:f>
              <c:numCache>
                <c:ptCount val="302"/>
                <c:pt idx="0">
                  <c:v>40.682225787925645</c:v>
                </c:pt>
                <c:pt idx="1">
                  <c:v>40.682225787925645</c:v>
                </c:pt>
                <c:pt idx="2">
                  <c:v>40.682225787925645</c:v>
                </c:pt>
                <c:pt idx="3">
                  <c:v>40.682225787925645</c:v>
                </c:pt>
                <c:pt idx="4">
                  <c:v>40.682225787925645</c:v>
                </c:pt>
                <c:pt idx="5">
                  <c:v>40.682225787925645</c:v>
                </c:pt>
                <c:pt idx="6">
                  <c:v>40.682225787925645</c:v>
                </c:pt>
                <c:pt idx="7">
                  <c:v>40.682225787925645</c:v>
                </c:pt>
                <c:pt idx="8">
                  <c:v>40.682225787925645</c:v>
                </c:pt>
                <c:pt idx="9">
                  <c:v>40.682225787925645</c:v>
                </c:pt>
                <c:pt idx="10">
                  <c:v>40.682225787925645</c:v>
                </c:pt>
                <c:pt idx="11">
                  <c:v>40.682225787925645</c:v>
                </c:pt>
                <c:pt idx="12">
                  <c:v>40.682225787925645</c:v>
                </c:pt>
                <c:pt idx="13">
                  <c:v>40.682225787925645</c:v>
                </c:pt>
                <c:pt idx="14">
                  <c:v>40.682225787925645</c:v>
                </c:pt>
                <c:pt idx="15">
                  <c:v>40.682225787925645</c:v>
                </c:pt>
                <c:pt idx="16">
                  <c:v>40.682225787925645</c:v>
                </c:pt>
                <c:pt idx="17">
                  <c:v>40.682225787925645</c:v>
                </c:pt>
                <c:pt idx="18">
                  <c:v>40.682225787925645</c:v>
                </c:pt>
                <c:pt idx="19">
                  <c:v>40.682225787925645</c:v>
                </c:pt>
                <c:pt idx="20">
                  <c:v>40.682225787925645</c:v>
                </c:pt>
                <c:pt idx="21">
                  <c:v>40.682225787925645</c:v>
                </c:pt>
                <c:pt idx="22">
                  <c:v>40.682225787925645</c:v>
                </c:pt>
                <c:pt idx="23">
                  <c:v>40.682225787925645</c:v>
                </c:pt>
                <c:pt idx="24">
                  <c:v>40.682225787925645</c:v>
                </c:pt>
                <c:pt idx="25">
                  <c:v>40.682225787925645</c:v>
                </c:pt>
                <c:pt idx="26">
                  <c:v>40.682225787925645</c:v>
                </c:pt>
                <c:pt idx="27">
                  <c:v>40.682225787925645</c:v>
                </c:pt>
                <c:pt idx="28">
                  <c:v>40.682225787925645</c:v>
                </c:pt>
                <c:pt idx="29">
                  <c:v>40.682225787925645</c:v>
                </c:pt>
                <c:pt idx="30">
                  <c:v>40.682225787925645</c:v>
                </c:pt>
                <c:pt idx="31">
                  <c:v>40.682225787925645</c:v>
                </c:pt>
                <c:pt idx="32">
                  <c:v>40.682225787925645</c:v>
                </c:pt>
                <c:pt idx="33">
                  <c:v>40.682225787925645</c:v>
                </c:pt>
                <c:pt idx="34">
                  <c:v>40.682225787925645</c:v>
                </c:pt>
                <c:pt idx="35">
                  <c:v>40.682225787925645</c:v>
                </c:pt>
                <c:pt idx="36">
                  <c:v>40.682225787925645</c:v>
                </c:pt>
                <c:pt idx="37">
                  <c:v>40.682225787925645</c:v>
                </c:pt>
                <c:pt idx="38">
                  <c:v>40.682225787925645</c:v>
                </c:pt>
                <c:pt idx="39">
                  <c:v>40.682225787925645</c:v>
                </c:pt>
                <c:pt idx="40">
                  <c:v>40.682225787925645</c:v>
                </c:pt>
                <c:pt idx="41">
                  <c:v>40.682225787925645</c:v>
                </c:pt>
                <c:pt idx="42">
                  <c:v>40.682225787925645</c:v>
                </c:pt>
                <c:pt idx="43">
                  <c:v>40.682225787925645</c:v>
                </c:pt>
                <c:pt idx="44">
                  <c:v>40.682225787925645</c:v>
                </c:pt>
                <c:pt idx="45">
                  <c:v>40.682225787925645</c:v>
                </c:pt>
                <c:pt idx="46">
                  <c:v>40.682225787925645</c:v>
                </c:pt>
                <c:pt idx="47">
                  <c:v>40.682225787925645</c:v>
                </c:pt>
                <c:pt idx="48">
                  <c:v>40.682225787925645</c:v>
                </c:pt>
                <c:pt idx="49">
                  <c:v>40.682225787925645</c:v>
                </c:pt>
                <c:pt idx="50">
                  <c:v>40.682225787925645</c:v>
                </c:pt>
                <c:pt idx="51">
                  <c:v>40.682225787925645</c:v>
                </c:pt>
                <c:pt idx="52">
                  <c:v>40.682225787925645</c:v>
                </c:pt>
                <c:pt idx="53">
                  <c:v>40.682225787925645</c:v>
                </c:pt>
                <c:pt idx="54">
                  <c:v>40.682225787925645</c:v>
                </c:pt>
                <c:pt idx="55">
                  <c:v>40.682225787925645</c:v>
                </c:pt>
                <c:pt idx="56">
                  <c:v>40.682225787925645</c:v>
                </c:pt>
                <c:pt idx="57">
                  <c:v>40.682225787925645</c:v>
                </c:pt>
                <c:pt idx="58">
                  <c:v>40.682225787925645</c:v>
                </c:pt>
                <c:pt idx="59">
                  <c:v>40.682225787925645</c:v>
                </c:pt>
                <c:pt idx="60">
                  <c:v>40.682225787925645</c:v>
                </c:pt>
                <c:pt idx="61">
                  <c:v>40.682225787925645</c:v>
                </c:pt>
                <c:pt idx="62">
                  <c:v>40.682225787925645</c:v>
                </c:pt>
                <c:pt idx="63">
                  <c:v>40.682225787925645</c:v>
                </c:pt>
                <c:pt idx="64">
                  <c:v>40.682225787925645</c:v>
                </c:pt>
                <c:pt idx="65">
                  <c:v>40.682225787925645</c:v>
                </c:pt>
                <c:pt idx="66">
                  <c:v>40.682225787925645</c:v>
                </c:pt>
                <c:pt idx="67">
                  <c:v>40.682225787925645</c:v>
                </c:pt>
                <c:pt idx="68">
                  <c:v>40.682225787925645</c:v>
                </c:pt>
                <c:pt idx="69">
                  <c:v>40.682225787925645</c:v>
                </c:pt>
                <c:pt idx="70">
                  <c:v>40.682225787925645</c:v>
                </c:pt>
                <c:pt idx="71">
                  <c:v>40.682225787925645</c:v>
                </c:pt>
                <c:pt idx="72">
                  <c:v>40.682225787925645</c:v>
                </c:pt>
                <c:pt idx="73">
                  <c:v>40.682225787925645</c:v>
                </c:pt>
                <c:pt idx="74">
                  <c:v>40.682225787925645</c:v>
                </c:pt>
                <c:pt idx="75">
                  <c:v>40.682225787925645</c:v>
                </c:pt>
                <c:pt idx="76">
                  <c:v>40.682225787925645</c:v>
                </c:pt>
                <c:pt idx="77">
                  <c:v>40.682225787925645</c:v>
                </c:pt>
                <c:pt idx="78">
                  <c:v>40.682225787925645</c:v>
                </c:pt>
                <c:pt idx="79">
                  <c:v>40.682225787925645</c:v>
                </c:pt>
                <c:pt idx="80">
                  <c:v>40.682225787925645</c:v>
                </c:pt>
                <c:pt idx="81">
                  <c:v>40.682225787925645</c:v>
                </c:pt>
                <c:pt idx="82">
                  <c:v>40.682225787925645</c:v>
                </c:pt>
                <c:pt idx="83">
                  <c:v>40.682225787925645</c:v>
                </c:pt>
                <c:pt idx="84">
                  <c:v>40.682225787925645</c:v>
                </c:pt>
                <c:pt idx="85">
                  <c:v>40.682225787925645</c:v>
                </c:pt>
                <c:pt idx="86">
                  <c:v>40.682225787925645</c:v>
                </c:pt>
                <c:pt idx="87">
                  <c:v>40.682225787925645</c:v>
                </c:pt>
                <c:pt idx="88">
                  <c:v>40.682225787925645</c:v>
                </c:pt>
                <c:pt idx="89">
                  <c:v>40.682225787925645</c:v>
                </c:pt>
                <c:pt idx="90">
                  <c:v>40.682225787925645</c:v>
                </c:pt>
                <c:pt idx="91">
                  <c:v>40.682225787925645</c:v>
                </c:pt>
                <c:pt idx="92">
                  <c:v>40.682225787925645</c:v>
                </c:pt>
                <c:pt idx="93">
                  <c:v>40.682225787925645</c:v>
                </c:pt>
                <c:pt idx="94">
                  <c:v>40.682225787925645</c:v>
                </c:pt>
                <c:pt idx="95">
                  <c:v>40.682225787925645</c:v>
                </c:pt>
                <c:pt idx="96">
                  <c:v>40.682225787925645</c:v>
                </c:pt>
                <c:pt idx="97">
                  <c:v>40.682225787925645</c:v>
                </c:pt>
                <c:pt idx="98">
                  <c:v>40.682225787925645</c:v>
                </c:pt>
                <c:pt idx="99">
                  <c:v>40.682225787925645</c:v>
                </c:pt>
                <c:pt idx="100">
                  <c:v>40.682225787925645</c:v>
                </c:pt>
                <c:pt idx="101">
                  <c:v>40.682225787925645</c:v>
                </c:pt>
                <c:pt idx="102">
                  <c:v>40.682225787925645</c:v>
                </c:pt>
                <c:pt idx="103">
                  <c:v>40.682225787925645</c:v>
                </c:pt>
                <c:pt idx="104">
                  <c:v>40.682225787925645</c:v>
                </c:pt>
                <c:pt idx="105">
                  <c:v>40.682225787925645</c:v>
                </c:pt>
                <c:pt idx="106">
                  <c:v>40.682225787925645</c:v>
                </c:pt>
                <c:pt idx="107">
                  <c:v>40.682225787925645</c:v>
                </c:pt>
                <c:pt idx="108">
                  <c:v>40.682225787925645</c:v>
                </c:pt>
                <c:pt idx="109">
                  <c:v>40.682225787925645</c:v>
                </c:pt>
                <c:pt idx="110">
                  <c:v>40.682225787925645</c:v>
                </c:pt>
                <c:pt idx="111">
                  <c:v>40.682225787925645</c:v>
                </c:pt>
                <c:pt idx="112">
                  <c:v>40.682225787925645</c:v>
                </c:pt>
                <c:pt idx="113">
                  <c:v>40.682225787925645</c:v>
                </c:pt>
                <c:pt idx="114">
                  <c:v>40.682225787925645</c:v>
                </c:pt>
                <c:pt idx="115">
                  <c:v>40.682225787925645</c:v>
                </c:pt>
                <c:pt idx="116">
                  <c:v>40.682225787925645</c:v>
                </c:pt>
                <c:pt idx="117">
                  <c:v>40.682225787925645</c:v>
                </c:pt>
                <c:pt idx="118">
                  <c:v>40.682225787925645</c:v>
                </c:pt>
                <c:pt idx="119">
                  <c:v>40.682225787925645</c:v>
                </c:pt>
                <c:pt idx="120">
                  <c:v>40.682225787925645</c:v>
                </c:pt>
                <c:pt idx="121">
                  <c:v>40.682225787925645</c:v>
                </c:pt>
                <c:pt idx="122">
                  <c:v>40.682225787925645</c:v>
                </c:pt>
                <c:pt idx="123">
                  <c:v>40.682225787925645</c:v>
                </c:pt>
                <c:pt idx="124">
                  <c:v>40.682225787925645</c:v>
                </c:pt>
                <c:pt idx="125">
                  <c:v>40.682225787925645</c:v>
                </c:pt>
                <c:pt idx="126">
                  <c:v>40.682225787925645</c:v>
                </c:pt>
                <c:pt idx="127">
                  <c:v>40.682225787925645</c:v>
                </c:pt>
                <c:pt idx="128">
                  <c:v>40.682225787925645</c:v>
                </c:pt>
                <c:pt idx="129">
                  <c:v>40.682225787925645</c:v>
                </c:pt>
                <c:pt idx="130">
                  <c:v>40.682225787925645</c:v>
                </c:pt>
                <c:pt idx="131">
                  <c:v>40.682225787925645</c:v>
                </c:pt>
                <c:pt idx="132">
                  <c:v>40.682225787925645</c:v>
                </c:pt>
                <c:pt idx="133">
                  <c:v>40.682225787925645</c:v>
                </c:pt>
                <c:pt idx="134">
                  <c:v>40.682225787925645</c:v>
                </c:pt>
                <c:pt idx="135">
                  <c:v>40.682225787925645</c:v>
                </c:pt>
                <c:pt idx="136">
                  <c:v>40.682225787925645</c:v>
                </c:pt>
                <c:pt idx="137">
                  <c:v>40.682225787925645</c:v>
                </c:pt>
                <c:pt idx="138">
                  <c:v>40.682225787925645</c:v>
                </c:pt>
                <c:pt idx="139">
                  <c:v>40.682225787925645</c:v>
                </c:pt>
                <c:pt idx="140">
                  <c:v>40.682225787925645</c:v>
                </c:pt>
                <c:pt idx="141">
                  <c:v>40.682225787925645</c:v>
                </c:pt>
                <c:pt idx="142">
                  <c:v>40.682225787925645</c:v>
                </c:pt>
                <c:pt idx="143">
                  <c:v>40.682225787925645</c:v>
                </c:pt>
                <c:pt idx="144">
                  <c:v>40.682225787925645</c:v>
                </c:pt>
                <c:pt idx="145">
                  <c:v>40.682225787925645</c:v>
                </c:pt>
                <c:pt idx="146">
                  <c:v>40.682225787925645</c:v>
                </c:pt>
                <c:pt idx="147">
                  <c:v>40.682225787925645</c:v>
                </c:pt>
                <c:pt idx="148">
                  <c:v>40.682225787925645</c:v>
                </c:pt>
                <c:pt idx="149">
                  <c:v>40.682225787925645</c:v>
                </c:pt>
                <c:pt idx="150">
                  <c:v>40.682225787925645</c:v>
                </c:pt>
                <c:pt idx="151">
                  <c:v>40.682225787925645</c:v>
                </c:pt>
                <c:pt idx="152">
                  <c:v>40.682225787925645</c:v>
                </c:pt>
                <c:pt idx="153">
                  <c:v>40.682225787925645</c:v>
                </c:pt>
                <c:pt idx="154">
                  <c:v>40.682225787925645</c:v>
                </c:pt>
                <c:pt idx="155">
                  <c:v>40.682225787925645</c:v>
                </c:pt>
                <c:pt idx="156">
                  <c:v>40.682225787925645</c:v>
                </c:pt>
                <c:pt idx="157">
                  <c:v>40.682225787925645</c:v>
                </c:pt>
                <c:pt idx="158">
                  <c:v>40.682225787925645</c:v>
                </c:pt>
                <c:pt idx="159">
                  <c:v>40.682225787925645</c:v>
                </c:pt>
                <c:pt idx="160">
                  <c:v>40.682225787925645</c:v>
                </c:pt>
                <c:pt idx="161">
                  <c:v>40.682225787925645</c:v>
                </c:pt>
                <c:pt idx="162">
                  <c:v>40.682225787925645</c:v>
                </c:pt>
                <c:pt idx="163">
                  <c:v>40.682225787925645</c:v>
                </c:pt>
                <c:pt idx="164">
                  <c:v>40.682225787925645</c:v>
                </c:pt>
                <c:pt idx="165">
                  <c:v>40.682225787925645</c:v>
                </c:pt>
                <c:pt idx="166">
                  <c:v>40.682225787925645</c:v>
                </c:pt>
                <c:pt idx="167">
                  <c:v>40.682225787925645</c:v>
                </c:pt>
                <c:pt idx="168">
                  <c:v>40.682225787925645</c:v>
                </c:pt>
                <c:pt idx="169">
                  <c:v>40.682225787925645</c:v>
                </c:pt>
                <c:pt idx="170">
                  <c:v>40.682225787925645</c:v>
                </c:pt>
                <c:pt idx="171">
                  <c:v>40.682225787925645</c:v>
                </c:pt>
                <c:pt idx="172">
                  <c:v>40.682225787925645</c:v>
                </c:pt>
                <c:pt idx="173">
                  <c:v>40.682225787925645</c:v>
                </c:pt>
                <c:pt idx="174">
                  <c:v>40.682225787925645</c:v>
                </c:pt>
                <c:pt idx="175">
                  <c:v>40.682225787925645</c:v>
                </c:pt>
                <c:pt idx="176">
                  <c:v>40.682225787925645</c:v>
                </c:pt>
                <c:pt idx="177">
                  <c:v>40.682225787925645</c:v>
                </c:pt>
                <c:pt idx="178">
                  <c:v>40.682225787925645</c:v>
                </c:pt>
                <c:pt idx="179">
                  <c:v>40.682225787925645</c:v>
                </c:pt>
                <c:pt idx="180">
                  <c:v>40.682225787925645</c:v>
                </c:pt>
                <c:pt idx="181">
                  <c:v>40.682225787925645</c:v>
                </c:pt>
                <c:pt idx="182">
                  <c:v>40.682225787925645</c:v>
                </c:pt>
                <c:pt idx="183">
                  <c:v>40.682225787925645</c:v>
                </c:pt>
                <c:pt idx="184">
                  <c:v>40.682225787925645</c:v>
                </c:pt>
                <c:pt idx="185">
                  <c:v>40.682225787925645</c:v>
                </c:pt>
                <c:pt idx="186">
                  <c:v>40.682225787925645</c:v>
                </c:pt>
                <c:pt idx="187">
                  <c:v>40.682225787925645</c:v>
                </c:pt>
                <c:pt idx="188">
                  <c:v>40.682225787925645</c:v>
                </c:pt>
                <c:pt idx="189">
                  <c:v>40.682225787925645</c:v>
                </c:pt>
                <c:pt idx="190">
                  <c:v>40.682225787925645</c:v>
                </c:pt>
                <c:pt idx="191">
                  <c:v>40.682225787925645</c:v>
                </c:pt>
                <c:pt idx="192">
                  <c:v>40.682225787925645</c:v>
                </c:pt>
                <c:pt idx="193">
                  <c:v>40.682225787925645</c:v>
                </c:pt>
                <c:pt idx="194">
                  <c:v>40.682225787925645</c:v>
                </c:pt>
                <c:pt idx="195">
                  <c:v>40.682225787925645</c:v>
                </c:pt>
                <c:pt idx="196">
                  <c:v>40.682225787925645</c:v>
                </c:pt>
                <c:pt idx="197">
                  <c:v>40.682225787925645</c:v>
                </c:pt>
                <c:pt idx="198">
                  <c:v>40.682225787925645</c:v>
                </c:pt>
                <c:pt idx="199">
                  <c:v>40.682225787925645</c:v>
                </c:pt>
                <c:pt idx="200">
                  <c:v>40.682225787925645</c:v>
                </c:pt>
                <c:pt idx="201">
                  <c:v>40.682225787925645</c:v>
                </c:pt>
                <c:pt idx="202">
                  <c:v>40.682225787925645</c:v>
                </c:pt>
                <c:pt idx="203">
                  <c:v>40.682225787925645</c:v>
                </c:pt>
                <c:pt idx="204">
                  <c:v>40.682225787925645</c:v>
                </c:pt>
                <c:pt idx="205">
                  <c:v>40.682225787925645</c:v>
                </c:pt>
                <c:pt idx="206">
                  <c:v>40.682225787925645</c:v>
                </c:pt>
                <c:pt idx="207">
                  <c:v>40.682225787925645</c:v>
                </c:pt>
                <c:pt idx="208">
                  <c:v>40.682225787925645</c:v>
                </c:pt>
                <c:pt idx="209">
                  <c:v>40.682225787925645</c:v>
                </c:pt>
                <c:pt idx="210">
                  <c:v>40.682225787925645</c:v>
                </c:pt>
                <c:pt idx="211">
                  <c:v>40.682225787925645</c:v>
                </c:pt>
                <c:pt idx="212">
                  <c:v>40.682225787925645</c:v>
                </c:pt>
                <c:pt idx="213">
                  <c:v>40.682225787925645</c:v>
                </c:pt>
                <c:pt idx="214">
                  <c:v>40.682225787925645</c:v>
                </c:pt>
                <c:pt idx="215">
                  <c:v>40.682225787925645</c:v>
                </c:pt>
                <c:pt idx="216">
                  <c:v>40.682225787925645</c:v>
                </c:pt>
                <c:pt idx="217">
                  <c:v>40.682225787925645</c:v>
                </c:pt>
                <c:pt idx="218">
                  <c:v>40.682225787925645</c:v>
                </c:pt>
                <c:pt idx="219">
                  <c:v>40.682225787925645</c:v>
                </c:pt>
                <c:pt idx="220">
                  <c:v>40.682225787925645</c:v>
                </c:pt>
                <c:pt idx="221">
                  <c:v>40.682225787925645</c:v>
                </c:pt>
                <c:pt idx="222">
                  <c:v>40.682225787925645</c:v>
                </c:pt>
                <c:pt idx="223">
                  <c:v>40.682225787925645</c:v>
                </c:pt>
                <c:pt idx="224">
                  <c:v>40.682225787925645</c:v>
                </c:pt>
                <c:pt idx="225">
                  <c:v>40.682225787925645</c:v>
                </c:pt>
                <c:pt idx="226">
                  <c:v>40.682225787925645</c:v>
                </c:pt>
                <c:pt idx="227">
                  <c:v>40.682225787925645</c:v>
                </c:pt>
                <c:pt idx="228">
                  <c:v>40.682225787925645</c:v>
                </c:pt>
                <c:pt idx="229">
                  <c:v>40.682225787925645</c:v>
                </c:pt>
                <c:pt idx="230">
                  <c:v>40.682225787925645</c:v>
                </c:pt>
                <c:pt idx="231">
                  <c:v>40.682225787925645</c:v>
                </c:pt>
                <c:pt idx="232">
                  <c:v>40.682225787925645</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numCache>
            </c:numRef>
          </c:val>
        </c:ser>
        <c:ser>
          <c:idx val="2"/>
          <c:order val="5"/>
          <c:tx>
            <c:strRef>
              <c:f>'Hidden calculations'!$AB$1</c:f>
              <c:strCache>
                <c:ptCount val="1"/>
                <c:pt idx="0">
                  <c:v>Loss</c:v>
                </c:pt>
              </c:strCache>
            </c:strRef>
          </c:tx>
          <c:extLst>
            <c:ext xmlns:c14="http://schemas.microsoft.com/office/drawing/2007/8/2/chart" uri="{6F2FDCE9-48DA-4B69-8628-5D25D57E5C99}">
              <c14:invertSolidFillFmt>
                <c14:spPr>
                  <a:solidFill>
                    <a:srgbClr val="000000"/>
                  </a:solidFill>
                </c14:spPr>
              </c14:invertSolidFillFmt>
            </c:ext>
          </c:extLst>
          <c:cat>
            <c:numRef>
              <c:f>'Hidden calculations'!$S$2:$S$622</c:f>
              <c:numCache>
                <c:ptCount val="621"/>
                <c:pt idx="0">
                  <c:v>0</c:v>
                </c:pt>
                <c:pt idx="1">
                  <c:v>0.2</c:v>
                </c:pt>
                <c:pt idx="2">
                  <c:v>0.4</c:v>
                </c:pt>
                <c:pt idx="3">
                  <c:v>0.6000000000000001</c:v>
                </c:pt>
                <c:pt idx="4">
                  <c:v>0.8</c:v>
                </c:pt>
                <c:pt idx="5">
                  <c:v>1</c:v>
                </c:pt>
                <c:pt idx="6">
                  <c:v>1.2</c:v>
                </c:pt>
                <c:pt idx="7">
                  <c:v>1.4</c:v>
                </c:pt>
                <c:pt idx="8">
                  <c:v>1.5999999999999999</c:v>
                </c:pt>
                <c:pt idx="9">
                  <c:v>1.7999999999999998</c:v>
                </c:pt>
                <c:pt idx="10">
                  <c:v>1.9999999999999998</c:v>
                </c:pt>
                <c:pt idx="11">
                  <c:v>2.1999999999999997</c:v>
                </c:pt>
                <c:pt idx="12">
                  <c:v>2.4</c:v>
                </c:pt>
                <c:pt idx="13">
                  <c:v>2.6</c:v>
                </c:pt>
                <c:pt idx="14">
                  <c:v>2.8000000000000003</c:v>
                </c:pt>
                <c:pt idx="15">
                  <c:v>3.0000000000000004</c:v>
                </c:pt>
                <c:pt idx="16">
                  <c:v>3.2000000000000006</c:v>
                </c:pt>
                <c:pt idx="17">
                  <c:v>3.400000000000001</c:v>
                </c:pt>
                <c:pt idx="18">
                  <c:v>3.600000000000001</c:v>
                </c:pt>
                <c:pt idx="19">
                  <c:v>3.800000000000001</c:v>
                </c:pt>
                <c:pt idx="20">
                  <c:v>4.000000000000001</c:v>
                </c:pt>
                <c:pt idx="21">
                  <c:v>4.200000000000001</c:v>
                </c:pt>
                <c:pt idx="22">
                  <c:v>4.400000000000001</c:v>
                </c:pt>
                <c:pt idx="23">
                  <c:v>4.600000000000001</c:v>
                </c:pt>
                <c:pt idx="24">
                  <c:v>4.800000000000002</c:v>
                </c:pt>
                <c:pt idx="25">
                  <c:v>5.000000000000002</c:v>
                </c:pt>
                <c:pt idx="26">
                  <c:v>5.200000000000002</c:v>
                </c:pt>
                <c:pt idx="27">
                  <c:v>5.400000000000002</c:v>
                </c:pt>
                <c:pt idx="28">
                  <c:v>5.600000000000002</c:v>
                </c:pt>
                <c:pt idx="29">
                  <c:v>5.8000000000000025</c:v>
                </c:pt>
                <c:pt idx="30">
                  <c:v>6.000000000000003</c:v>
                </c:pt>
                <c:pt idx="31">
                  <c:v>6.200000000000003</c:v>
                </c:pt>
                <c:pt idx="32">
                  <c:v>6.400000000000003</c:v>
                </c:pt>
                <c:pt idx="33">
                  <c:v>6.600000000000003</c:v>
                </c:pt>
                <c:pt idx="34">
                  <c:v>6.800000000000003</c:v>
                </c:pt>
                <c:pt idx="35">
                  <c:v>7.0000000000000036</c:v>
                </c:pt>
                <c:pt idx="36">
                  <c:v>7.200000000000004</c:v>
                </c:pt>
                <c:pt idx="37">
                  <c:v>7.400000000000004</c:v>
                </c:pt>
                <c:pt idx="38">
                  <c:v>7.600000000000004</c:v>
                </c:pt>
                <c:pt idx="39">
                  <c:v>7.800000000000004</c:v>
                </c:pt>
                <c:pt idx="40">
                  <c:v>8.000000000000004</c:v>
                </c:pt>
                <c:pt idx="41">
                  <c:v>8.200000000000003</c:v>
                </c:pt>
                <c:pt idx="42">
                  <c:v>8.400000000000002</c:v>
                </c:pt>
                <c:pt idx="43">
                  <c:v>8.600000000000001</c:v>
                </c:pt>
                <c:pt idx="44">
                  <c:v>8.8</c:v>
                </c:pt>
                <c:pt idx="45">
                  <c:v>9</c:v>
                </c:pt>
                <c:pt idx="46">
                  <c:v>9.2</c:v>
                </c:pt>
                <c:pt idx="47">
                  <c:v>9.399999999999999</c:v>
                </c:pt>
                <c:pt idx="48">
                  <c:v>9.599999999999998</c:v>
                </c:pt>
                <c:pt idx="49">
                  <c:v>9.799999999999997</c:v>
                </c:pt>
                <c:pt idx="50">
                  <c:v>9.999999999999996</c:v>
                </c:pt>
                <c:pt idx="51">
                  <c:v>10.199999999999996</c:v>
                </c:pt>
                <c:pt idx="52">
                  <c:v>10.399999999999995</c:v>
                </c:pt>
                <c:pt idx="53">
                  <c:v>10.599999999999994</c:v>
                </c:pt>
                <c:pt idx="54">
                  <c:v>10.799999999999994</c:v>
                </c:pt>
                <c:pt idx="55">
                  <c:v>10.999999999999993</c:v>
                </c:pt>
                <c:pt idx="56">
                  <c:v>11.199999999999992</c:v>
                </c:pt>
                <c:pt idx="57">
                  <c:v>11.399999999999991</c:v>
                </c:pt>
                <c:pt idx="58">
                  <c:v>11.59999999999999</c:v>
                </c:pt>
                <c:pt idx="59">
                  <c:v>11.79999999999999</c:v>
                </c:pt>
                <c:pt idx="60">
                  <c:v>11.99999999999999</c:v>
                </c:pt>
                <c:pt idx="61">
                  <c:v>12.199999999999989</c:v>
                </c:pt>
                <c:pt idx="62">
                  <c:v>12.399999999999988</c:v>
                </c:pt>
                <c:pt idx="63">
                  <c:v>12.599999999999987</c:v>
                </c:pt>
                <c:pt idx="64">
                  <c:v>12.799999999999986</c:v>
                </c:pt>
                <c:pt idx="65">
                  <c:v>12.999999999999986</c:v>
                </c:pt>
                <c:pt idx="66">
                  <c:v>13.199999999999985</c:v>
                </c:pt>
                <c:pt idx="67">
                  <c:v>13.399999999999984</c:v>
                </c:pt>
                <c:pt idx="68">
                  <c:v>13.599999999999984</c:v>
                </c:pt>
                <c:pt idx="69">
                  <c:v>13.799999999999983</c:v>
                </c:pt>
                <c:pt idx="70">
                  <c:v>13.999999999999982</c:v>
                </c:pt>
                <c:pt idx="71">
                  <c:v>14.199999999999982</c:v>
                </c:pt>
                <c:pt idx="72">
                  <c:v>14.39999999999998</c:v>
                </c:pt>
                <c:pt idx="73">
                  <c:v>14.59999999999998</c:v>
                </c:pt>
                <c:pt idx="74">
                  <c:v>14.79999999999998</c:v>
                </c:pt>
                <c:pt idx="75">
                  <c:v>14.999999999999979</c:v>
                </c:pt>
                <c:pt idx="76">
                  <c:v>15.199999999999978</c:v>
                </c:pt>
                <c:pt idx="77">
                  <c:v>15.399999999999977</c:v>
                </c:pt>
                <c:pt idx="78">
                  <c:v>15.599999999999977</c:v>
                </c:pt>
                <c:pt idx="79">
                  <c:v>15.799999999999976</c:v>
                </c:pt>
                <c:pt idx="80">
                  <c:v>15.999999999999975</c:v>
                </c:pt>
                <c:pt idx="81">
                  <c:v>16.199999999999974</c:v>
                </c:pt>
                <c:pt idx="82">
                  <c:v>16.399999999999974</c:v>
                </c:pt>
                <c:pt idx="83">
                  <c:v>16.599999999999973</c:v>
                </c:pt>
                <c:pt idx="84">
                  <c:v>16.799999999999972</c:v>
                </c:pt>
                <c:pt idx="85">
                  <c:v>16.99999999999997</c:v>
                </c:pt>
                <c:pt idx="86">
                  <c:v>17.19999999999997</c:v>
                </c:pt>
                <c:pt idx="87">
                  <c:v>17.39999999999997</c:v>
                </c:pt>
                <c:pt idx="88">
                  <c:v>17.59999999999997</c:v>
                </c:pt>
                <c:pt idx="89">
                  <c:v>17.79999999999997</c:v>
                </c:pt>
                <c:pt idx="90">
                  <c:v>17.999999999999968</c:v>
                </c:pt>
                <c:pt idx="91">
                  <c:v>18.199999999999967</c:v>
                </c:pt>
                <c:pt idx="92">
                  <c:v>18.399999999999967</c:v>
                </c:pt>
                <c:pt idx="93">
                  <c:v>18.599999999999966</c:v>
                </c:pt>
                <c:pt idx="94">
                  <c:v>18.799999999999965</c:v>
                </c:pt>
                <c:pt idx="95">
                  <c:v>18.999999999999964</c:v>
                </c:pt>
                <c:pt idx="96">
                  <c:v>19.199999999999964</c:v>
                </c:pt>
                <c:pt idx="97">
                  <c:v>19.399999999999963</c:v>
                </c:pt>
                <c:pt idx="98">
                  <c:v>19.599999999999962</c:v>
                </c:pt>
                <c:pt idx="99">
                  <c:v>19.79999999999996</c:v>
                </c:pt>
                <c:pt idx="100">
                  <c:v>19.99999999999996</c:v>
                </c:pt>
                <c:pt idx="101">
                  <c:v>20.19999999999996</c:v>
                </c:pt>
                <c:pt idx="102">
                  <c:v>20.39999999999996</c:v>
                </c:pt>
                <c:pt idx="103">
                  <c:v>20.59999999999996</c:v>
                </c:pt>
                <c:pt idx="104">
                  <c:v>20.799999999999958</c:v>
                </c:pt>
                <c:pt idx="105">
                  <c:v>20.999999999999957</c:v>
                </c:pt>
                <c:pt idx="106">
                  <c:v>21.199999999999957</c:v>
                </c:pt>
                <c:pt idx="107">
                  <c:v>21.399999999999956</c:v>
                </c:pt>
                <c:pt idx="108">
                  <c:v>21.599999999999955</c:v>
                </c:pt>
                <c:pt idx="109">
                  <c:v>21.799999999999955</c:v>
                </c:pt>
                <c:pt idx="110">
                  <c:v>21.999999999999954</c:v>
                </c:pt>
                <c:pt idx="111">
                  <c:v>22.199999999999953</c:v>
                </c:pt>
                <c:pt idx="112">
                  <c:v>22.399999999999952</c:v>
                </c:pt>
                <c:pt idx="113">
                  <c:v>22.59999999999995</c:v>
                </c:pt>
                <c:pt idx="114">
                  <c:v>22.79999999999995</c:v>
                </c:pt>
                <c:pt idx="115">
                  <c:v>22.99999999999995</c:v>
                </c:pt>
                <c:pt idx="116">
                  <c:v>23.19999999999995</c:v>
                </c:pt>
                <c:pt idx="117">
                  <c:v>23.39999999999995</c:v>
                </c:pt>
                <c:pt idx="118">
                  <c:v>23.599999999999948</c:v>
                </c:pt>
                <c:pt idx="119">
                  <c:v>23.799999999999947</c:v>
                </c:pt>
                <c:pt idx="120">
                  <c:v>23.999999999999947</c:v>
                </c:pt>
                <c:pt idx="121">
                  <c:v>24.199999999999946</c:v>
                </c:pt>
                <c:pt idx="122">
                  <c:v>24.399999999999945</c:v>
                </c:pt>
                <c:pt idx="123">
                  <c:v>24.599999999999945</c:v>
                </c:pt>
                <c:pt idx="124">
                  <c:v>24.799999999999944</c:v>
                </c:pt>
                <c:pt idx="125">
                  <c:v>24.999999999999943</c:v>
                </c:pt>
                <c:pt idx="126">
                  <c:v>25.199999999999942</c:v>
                </c:pt>
                <c:pt idx="127">
                  <c:v>25.39999999999994</c:v>
                </c:pt>
                <c:pt idx="128">
                  <c:v>25.59999999999994</c:v>
                </c:pt>
                <c:pt idx="129">
                  <c:v>25.79999999999994</c:v>
                </c:pt>
                <c:pt idx="130">
                  <c:v>25.99999999999994</c:v>
                </c:pt>
                <c:pt idx="131">
                  <c:v>26.19999999999994</c:v>
                </c:pt>
                <c:pt idx="132">
                  <c:v>26.399999999999938</c:v>
                </c:pt>
                <c:pt idx="133">
                  <c:v>26.599999999999937</c:v>
                </c:pt>
                <c:pt idx="134">
                  <c:v>26.799999999999937</c:v>
                </c:pt>
                <c:pt idx="135">
                  <c:v>26.999999999999936</c:v>
                </c:pt>
                <c:pt idx="136">
                  <c:v>27.199999999999935</c:v>
                </c:pt>
                <c:pt idx="137">
                  <c:v>27.399999999999935</c:v>
                </c:pt>
                <c:pt idx="138">
                  <c:v>27.599999999999934</c:v>
                </c:pt>
                <c:pt idx="139">
                  <c:v>27.799999999999933</c:v>
                </c:pt>
                <c:pt idx="140">
                  <c:v>27.999999999999932</c:v>
                </c:pt>
                <c:pt idx="141">
                  <c:v>28.199999999999932</c:v>
                </c:pt>
                <c:pt idx="142">
                  <c:v>28.39999999999993</c:v>
                </c:pt>
                <c:pt idx="143">
                  <c:v>28.59999999999993</c:v>
                </c:pt>
                <c:pt idx="144">
                  <c:v>28.79999999999993</c:v>
                </c:pt>
                <c:pt idx="145">
                  <c:v>28.99999999999993</c:v>
                </c:pt>
                <c:pt idx="146">
                  <c:v>29.19999999999993</c:v>
                </c:pt>
                <c:pt idx="147">
                  <c:v>29.399999999999928</c:v>
                </c:pt>
                <c:pt idx="148">
                  <c:v>29.599999999999927</c:v>
                </c:pt>
                <c:pt idx="149">
                  <c:v>29.799999999999926</c:v>
                </c:pt>
                <c:pt idx="150">
                  <c:v>29.999999999999925</c:v>
                </c:pt>
                <c:pt idx="151">
                  <c:v>30.199999999999925</c:v>
                </c:pt>
                <c:pt idx="152">
                  <c:v>30.399999999999924</c:v>
                </c:pt>
                <c:pt idx="153">
                  <c:v>30.599999999999923</c:v>
                </c:pt>
                <c:pt idx="154">
                  <c:v>30.799999999999923</c:v>
                </c:pt>
                <c:pt idx="155">
                  <c:v>30.999999999999922</c:v>
                </c:pt>
                <c:pt idx="156">
                  <c:v>31.19999999999992</c:v>
                </c:pt>
                <c:pt idx="157">
                  <c:v>31.39999999999992</c:v>
                </c:pt>
                <c:pt idx="158">
                  <c:v>31.59999999999992</c:v>
                </c:pt>
                <c:pt idx="159">
                  <c:v>31.79999999999992</c:v>
                </c:pt>
                <c:pt idx="160">
                  <c:v>31.99999999999992</c:v>
                </c:pt>
                <c:pt idx="161">
                  <c:v>32.19999999999992</c:v>
                </c:pt>
                <c:pt idx="162">
                  <c:v>32.39999999999992</c:v>
                </c:pt>
                <c:pt idx="163">
                  <c:v>32.59999999999992</c:v>
                </c:pt>
                <c:pt idx="164">
                  <c:v>32.799999999999926</c:v>
                </c:pt>
                <c:pt idx="165">
                  <c:v>32.99999999999993</c:v>
                </c:pt>
                <c:pt idx="166">
                  <c:v>33.19999999999993</c:v>
                </c:pt>
                <c:pt idx="167">
                  <c:v>33.399999999999935</c:v>
                </c:pt>
                <c:pt idx="168">
                  <c:v>33.59999999999994</c:v>
                </c:pt>
                <c:pt idx="169">
                  <c:v>33.79999999999994</c:v>
                </c:pt>
                <c:pt idx="170">
                  <c:v>33.99999999999994</c:v>
                </c:pt>
                <c:pt idx="171">
                  <c:v>34.199999999999946</c:v>
                </c:pt>
                <c:pt idx="172">
                  <c:v>34.39999999999995</c:v>
                </c:pt>
                <c:pt idx="173">
                  <c:v>34.59999999999995</c:v>
                </c:pt>
                <c:pt idx="174">
                  <c:v>34.799999999999955</c:v>
                </c:pt>
                <c:pt idx="175">
                  <c:v>34.99999999999996</c:v>
                </c:pt>
                <c:pt idx="176">
                  <c:v>35.19999999999996</c:v>
                </c:pt>
                <c:pt idx="177">
                  <c:v>35.39999999999996</c:v>
                </c:pt>
                <c:pt idx="178">
                  <c:v>35.599999999999966</c:v>
                </c:pt>
                <c:pt idx="179">
                  <c:v>35.79999999999997</c:v>
                </c:pt>
                <c:pt idx="180">
                  <c:v>35.99999999999997</c:v>
                </c:pt>
                <c:pt idx="181">
                  <c:v>36.199999999999974</c:v>
                </c:pt>
                <c:pt idx="182">
                  <c:v>36.39999999999998</c:v>
                </c:pt>
                <c:pt idx="183">
                  <c:v>36.59999999999998</c:v>
                </c:pt>
                <c:pt idx="184">
                  <c:v>36.79999999999998</c:v>
                </c:pt>
                <c:pt idx="185">
                  <c:v>36.999999999999986</c:v>
                </c:pt>
                <c:pt idx="186">
                  <c:v>37.19999999999999</c:v>
                </c:pt>
                <c:pt idx="187">
                  <c:v>37.39999999999999</c:v>
                </c:pt>
                <c:pt idx="188">
                  <c:v>37.599999999999994</c:v>
                </c:pt>
                <c:pt idx="189">
                  <c:v>37.8</c:v>
                </c:pt>
                <c:pt idx="190">
                  <c:v>38</c:v>
                </c:pt>
                <c:pt idx="191">
                  <c:v>38.2</c:v>
                </c:pt>
                <c:pt idx="192">
                  <c:v>38.400000000000006</c:v>
                </c:pt>
                <c:pt idx="193">
                  <c:v>38.60000000000001</c:v>
                </c:pt>
                <c:pt idx="194">
                  <c:v>38.80000000000001</c:v>
                </c:pt>
                <c:pt idx="195">
                  <c:v>39.000000000000014</c:v>
                </c:pt>
                <c:pt idx="196">
                  <c:v>39.20000000000002</c:v>
                </c:pt>
                <c:pt idx="197">
                  <c:v>39.40000000000002</c:v>
                </c:pt>
                <c:pt idx="198">
                  <c:v>39.60000000000002</c:v>
                </c:pt>
                <c:pt idx="199">
                  <c:v>39.800000000000026</c:v>
                </c:pt>
                <c:pt idx="200">
                  <c:v>40.00000000000003</c:v>
                </c:pt>
                <c:pt idx="201">
                  <c:v>40.20000000000003</c:v>
                </c:pt>
                <c:pt idx="202">
                  <c:v>40.400000000000034</c:v>
                </c:pt>
                <c:pt idx="203">
                  <c:v>40.60000000000004</c:v>
                </c:pt>
                <c:pt idx="204">
                  <c:v>40.80000000000004</c:v>
                </c:pt>
                <c:pt idx="205">
                  <c:v>41.00000000000004</c:v>
                </c:pt>
                <c:pt idx="206">
                  <c:v>41.200000000000045</c:v>
                </c:pt>
                <c:pt idx="207">
                  <c:v>41.40000000000005</c:v>
                </c:pt>
                <c:pt idx="208">
                  <c:v>41.60000000000005</c:v>
                </c:pt>
                <c:pt idx="209">
                  <c:v>41.800000000000054</c:v>
                </c:pt>
                <c:pt idx="210">
                  <c:v>42.00000000000006</c:v>
                </c:pt>
                <c:pt idx="211">
                  <c:v>42.20000000000006</c:v>
                </c:pt>
                <c:pt idx="212">
                  <c:v>42.40000000000006</c:v>
                </c:pt>
                <c:pt idx="213">
                  <c:v>42.600000000000065</c:v>
                </c:pt>
                <c:pt idx="214">
                  <c:v>42.80000000000007</c:v>
                </c:pt>
                <c:pt idx="215">
                  <c:v>43.00000000000007</c:v>
                </c:pt>
                <c:pt idx="216">
                  <c:v>43.200000000000074</c:v>
                </c:pt>
                <c:pt idx="217">
                  <c:v>43.40000000000008</c:v>
                </c:pt>
                <c:pt idx="218">
                  <c:v>43.60000000000008</c:v>
                </c:pt>
                <c:pt idx="219">
                  <c:v>43.80000000000008</c:v>
                </c:pt>
                <c:pt idx="220">
                  <c:v>44.000000000000085</c:v>
                </c:pt>
                <c:pt idx="221">
                  <c:v>44.20000000000009</c:v>
                </c:pt>
                <c:pt idx="222">
                  <c:v>44.40000000000009</c:v>
                </c:pt>
                <c:pt idx="223">
                  <c:v>44.600000000000094</c:v>
                </c:pt>
                <c:pt idx="224">
                  <c:v>44.8000000000001</c:v>
                </c:pt>
                <c:pt idx="225">
                  <c:v>45.0000000000001</c:v>
                </c:pt>
                <c:pt idx="226">
                  <c:v>45.2000000000001</c:v>
                </c:pt>
                <c:pt idx="227">
                  <c:v>45.400000000000105</c:v>
                </c:pt>
                <c:pt idx="228">
                  <c:v>45.60000000000011</c:v>
                </c:pt>
                <c:pt idx="229">
                  <c:v>45.80000000000011</c:v>
                </c:pt>
                <c:pt idx="230">
                  <c:v>46.000000000000114</c:v>
                </c:pt>
                <c:pt idx="231">
                  <c:v>46.20000000000012</c:v>
                </c:pt>
                <c:pt idx="232">
                  <c:v>46.40000000000012</c:v>
                </c:pt>
                <c:pt idx="233">
                  <c:v>46.60000000000012</c:v>
                </c:pt>
                <c:pt idx="234">
                  <c:v>46.800000000000125</c:v>
                </c:pt>
                <c:pt idx="235">
                  <c:v>47.00000000000013</c:v>
                </c:pt>
                <c:pt idx="236">
                  <c:v>47.20000000000013</c:v>
                </c:pt>
                <c:pt idx="237">
                  <c:v>47.400000000000134</c:v>
                </c:pt>
                <c:pt idx="238">
                  <c:v>47.600000000000136</c:v>
                </c:pt>
                <c:pt idx="239">
                  <c:v>47.80000000000014</c:v>
                </c:pt>
                <c:pt idx="240">
                  <c:v>48.00000000000014</c:v>
                </c:pt>
                <c:pt idx="241">
                  <c:v>48.200000000000145</c:v>
                </c:pt>
                <c:pt idx="242">
                  <c:v>48.40000000000015</c:v>
                </c:pt>
                <c:pt idx="243">
                  <c:v>48.60000000000015</c:v>
                </c:pt>
                <c:pt idx="244">
                  <c:v>48.80000000000015</c:v>
                </c:pt>
                <c:pt idx="245">
                  <c:v>49.000000000000156</c:v>
                </c:pt>
                <c:pt idx="246">
                  <c:v>49.20000000000016</c:v>
                </c:pt>
                <c:pt idx="247">
                  <c:v>49.40000000000016</c:v>
                </c:pt>
                <c:pt idx="248">
                  <c:v>49.600000000000165</c:v>
                </c:pt>
                <c:pt idx="249">
                  <c:v>49.80000000000017</c:v>
                </c:pt>
                <c:pt idx="250">
                  <c:v>50.00000000000017</c:v>
                </c:pt>
                <c:pt idx="251">
                  <c:v>50.20000000000017</c:v>
                </c:pt>
                <c:pt idx="252">
                  <c:v>50.400000000000176</c:v>
                </c:pt>
                <c:pt idx="253">
                  <c:v>50.60000000000018</c:v>
                </c:pt>
                <c:pt idx="254">
                  <c:v>50.80000000000018</c:v>
                </c:pt>
                <c:pt idx="255">
                  <c:v>51.000000000000185</c:v>
                </c:pt>
                <c:pt idx="256">
                  <c:v>51.20000000000019</c:v>
                </c:pt>
                <c:pt idx="257">
                  <c:v>51.40000000000019</c:v>
                </c:pt>
                <c:pt idx="258">
                  <c:v>51.60000000000019</c:v>
                </c:pt>
                <c:pt idx="259">
                  <c:v>51.800000000000196</c:v>
                </c:pt>
                <c:pt idx="260">
                  <c:v>52.0000000000002</c:v>
                </c:pt>
                <c:pt idx="261">
                  <c:v>52.2000000000002</c:v>
                </c:pt>
                <c:pt idx="262">
                  <c:v>52.400000000000205</c:v>
                </c:pt>
                <c:pt idx="263">
                  <c:v>52.60000000000021</c:v>
                </c:pt>
                <c:pt idx="264">
                  <c:v>52.80000000000021</c:v>
                </c:pt>
                <c:pt idx="265">
                  <c:v>53.00000000000021</c:v>
                </c:pt>
                <c:pt idx="266">
                  <c:v>53.200000000000216</c:v>
                </c:pt>
                <c:pt idx="267">
                  <c:v>53.40000000000022</c:v>
                </c:pt>
                <c:pt idx="268">
                  <c:v>53.60000000000022</c:v>
                </c:pt>
                <c:pt idx="269">
                  <c:v>53.800000000000225</c:v>
                </c:pt>
                <c:pt idx="270">
                  <c:v>54.00000000000023</c:v>
                </c:pt>
                <c:pt idx="271">
                  <c:v>54.20000000000023</c:v>
                </c:pt>
                <c:pt idx="272">
                  <c:v>54.40000000000023</c:v>
                </c:pt>
                <c:pt idx="273">
                  <c:v>54.600000000000236</c:v>
                </c:pt>
                <c:pt idx="274">
                  <c:v>54.80000000000024</c:v>
                </c:pt>
                <c:pt idx="275">
                  <c:v>55.00000000000024</c:v>
                </c:pt>
                <c:pt idx="276">
                  <c:v>55.200000000000244</c:v>
                </c:pt>
                <c:pt idx="277">
                  <c:v>55.40000000000025</c:v>
                </c:pt>
                <c:pt idx="278">
                  <c:v>55.60000000000025</c:v>
                </c:pt>
                <c:pt idx="279">
                  <c:v>55.80000000000025</c:v>
                </c:pt>
                <c:pt idx="280">
                  <c:v>56.000000000000256</c:v>
                </c:pt>
                <c:pt idx="281">
                  <c:v>56.20000000000026</c:v>
                </c:pt>
                <c:pt idx="282">
                  <c:v>56.40000000000026</c:v>
                </c:pt>
                <c:pt idx="283">
                  <c:v>56.600000000000264</c:v>
                </c:pt>
                <c:pt idx="284">
                  <c:v>56.80000000000027</c:v>
                </c:pt>
                <c:pt idx="285">
                  <c:v>57.00000000000027</c:v>
                </c:pt>
                <c:pt idx="286">
                  <c:v>57.20000000000027</c:v>
                </c:pt>
                <c:pt idx="287">
                  <c:v>57.400000000000276</c:v>
                </c:pt>
                <c:pt idx="288">
                  <c:v>57.60000000000028</c:v>
                </c:pt>
                <c:pt idx="289">
                  <c:v>57.80000000000028</c:v>
                </c:pt>
                <c:pt idx="290">
                  <c:v>58.000000000000284</c:v>
                </c:pt>
                <c:pt idx="291">
                  <c:v>58.20000000000029</c:v>
                </c:pt>
                <c:pt idx="292">
                  <c:v>58.40000000000029</c:v>
                </c:pt>
                <c:pt idx="293">
                  <c:v>58.60000000000029</c:v>
                </c:pt>
                <c:pt idx="294">
                  <c:v>58.800000000000296</c:v>
                </c:pt>
                <c:pt idx="295">
                  <c:v>59.0000000000003</c:v>
                </c:pt>
                <c:pt idx="296">
                  <c:v>59.2000000000003</c:v>
                </c:pt>
                <c:pt idx="297">
                  <c:v>59.400000000000304</c:v>
                </c:pt>
                <c:pt idx="298">
                  <c:v>59.60000000000031</c:v>
                </c:pt>
                <c:pt idx="299">
                  <c:v>59.80000000000031</c:v>
                </c:pt>
                <c:pt idx="300">
                  <c:v>60.00000000000031</c:v>
                </c:pt>
                <c:pt idx="301">
                  <c:v>60</c:v>
                </c:pt>
                <c:pt idx="350">
                  <c:v>0</c:v>
                </c:pt>
                <c:pt idx="351">
                  <c:v>40</c:v>
                </c:pt>
                <c:pt idx="352">
                  <c:v>80</c:v>
                </c:pt>
                <c:pt idx="353">
                  <c:v>120</c:v>
                </c:pt>
                <c:pt idx="354">
                  <c:v>160</c:v>
                </c:pt>
                <c:pt idx="355">
                  <c:v>200</c:v>
                </c:pt>
                <c:pt idx="356">
                  <c:v>240</c:v>
                </c:pt>
                <c:pt idx="357">
                  <c:v>280</c:v>
                </c:pt>
                <c:pt idx="358">
                  <c:v>320</c:v>
                </c:pt>
                <c:pt idx="359">
                  <c:v>360</c:v>
                </c:pt>
                <c:pt idx="360">
                  <c:v>400</c:v>
                </c:pt>
                <c:pt idx="361">
                  <c:v>440</c:v>
                </c:pt>
                <c:pt idx="362">
                  <c:v>480</c:v>
                </c:pt>
                <c:pt idx="363">
                  <c:v>520</c:v>
                </c:pt>
                <c:pt idx="364">
                  <c:v>560</c:v>
                </c:pt>
                <c:pt idx="365">
                  <c:v>600</c:v>
                </c:pt>
                <c:pt idx="366">
                  <c:v>640</c:v>
                </c:pt>
                <c:pt idx="367">
                  <c:v>680</c:v>
                </c:pt>
                <c:pt idx="368">
                  <c:v>720</c:v>
                </c:pt>
                <c:pt idx="369">
                  <c:v>760</c:v>
                </c:pt>
                <c:pt idx="370">
                  <c:v>800</c:v>
                </c:pt>
                <c:pt idx="371">
                  <c:v>840</c:v>
                </c:pt>
                <c:pt idx="372">
                  <c:v>880</c:v>
                </c:pt>
                <c:pt idx="373">
                  <c:v>920</c:v>
                </c:pt>
                <c:pt idx="374">
                  <c:v>960</c:v>
                </c:pt>
                <c:pt idx="375">
                  <c:v>1000</c:v>
                </c:pt>
                <c:pt idx="376">
                  <c:v>1040</c:v>
                </c:pt>
                <c:pt idx="377">
                  <c:v>1080</c:v>
                </c:pt>
                <c:pt idx="378">
                  <c:v>1120</c:v>
                </c:pt>
                <c:pt idx="379">
                  <c:v>1160</c:v>
                </c:pt>
                <c:pt idx="380">
                  <c:v>1200</c:v>
                </c:pt>
                <c:pt idx="381">
                  <c:v>1240</c:v>
                </c:pt>
                <c:pt idx="382">
                  <c:v>1280</c:v>
                </c:pt>
                <c:pt idx="383">
                  <c:v>1320</c:v>
                </c:pt>
                <c:pt idx="384">
                  <c:v>1360</c:v>
                </c:pt>
                <c:pt idx="385">
                  <c:v>1400</c:v>
                </c:pt>
                <c:pt idx="386">
                  <c:v>1440</c:v>
                </c:pt>
                <c:pt idx="387">
                  <c:v>1480</c:v>
                </c:pt>
                <c:pt idx="388">
                  <c:v>1520</c:v>
                </c:pt>
                <c:pt idx="389">
                  <c:v>1560</c:v>
                </c:pt>
                <c:pt idx="390">
                  <c:v>1600</c:v>
                </c:pt>
                <c:pt idx="391">
                  <c:v>1640</c:v>
                </c:pt>
                <c:pt idx="392">
                  <c:v>1680</c:v>
                </c:pt>
                <c:pt idx="393">
                  <c:v>1720</c:v>
                </c:pt>
                <c:pt idx="394">
                  <c:v>1760</c:v>
                </c:pt>
                <c:pt idx="395">
                  <c:v>1800</c:v>
                </c:pt>
                <c:pt idx="396">
                  <c:v>1840</c:v>
                </c:pt>
                <c:pt idx="397">
                  <c:v>1880</c:v>
                </c:pt>
                <c:pt idx="398">
                  <c:v>1920</c:v>
                </c:pt>
                <c:pt idx="399">
                  <c:v>1960</c:v>
                </c:pt>
                <c:pt idx="400">
                  <c:v>2000</c:v>
                </c:pt>
                <c:pt idx="401">
                  <c:v>2040</c:v>
                </c:pt>
                <c:pt idx="402">
                  <c:v>2080</c:v>
                </c:pt>
                <c:pt idx="403">
                  <c:v>2120</c:v>
                </c:pt>
                <c:pt idx="404">
                  <c:v>2160</c:v>
                </c:pt>
                <c:pt idx="405">
                  <c:v>2200</c:v>
                </c:pt>
                <c:pt idx="406">
                  <c:v>2240</c:v>
                </c:pt>
                <c:pt idx="407">
                  <c:v>2280</c:v>
                </c:pt>
                <c:pt idx="408">
                  <c:v>2320</c:v>
                </c:pt>
                <c:pt idx="409">
                  <c:v>2360</c:v>
                </c:pt>
                <c:pt idx="410">
                  <c:v>2400</c:v>
                </c:pt>
                <c:pt idx="411">
                  <c:v>2440</c:v>
                </c:pt>
                <c:pt idx="412">
                  <c:v>2480</c:v>
                </c:pt>
                <c:pt idx="413">
                  <c:v>2520</c:v>
                </c:pt>
                <c:pt idx="414">
                  <c:v>2560</c:v>
                </c:pt>
                <c:pt idx="415">
                  <c:v>2600</c:v>
                </c:pt>
                <c:pt idx="416">
                  <c:v>2640</c:v>
                </c:pt>
                <c:pt idx="417">
                  <c:v>2680</c:v>
                </c:pt>
                <c:pt idx="418">
                  <c:v>2720</c:v>
                </c:pt>
                <c:pt idx="419">
                  <c:v>2760</c:v>
                </c:pt>
                <c:pt idx="420">
                  <c:v>2800</c:v>
                </c:pt>
                <c:pt idx="421">
                  <c:v>2840</c:v>
                </c:pt>
                <c:pt idx="422">
                  <c:v>2880</c:v>
                </c:pt>
                <c:pt idx="423">
                  <c:v>2920</c:v>
                </c:pt>
                <c:pt idx="424">
                  <c:v>2960</c:v>
                </c:pt>
                <c:pt idx="425">
                  <c:v>3000</c:v>
                </c:pt>
                <c:pt idx="426">
                  <c:v>3040</c:v>
                </c:pt>
                <c:pt idx="427">
                  <c:v>3080</c:v>
                </c:pt>
                <c:pt idx="428">
                  <c:v>3120</c:v>
                </c:pt>
                <c:pt idx="429">
                  <c:v>3160</c:v>
                </c:pt>
                <c:pt idx="430">
                  <c:v>3200</c:v>
                </c:pt>
                <c:pt idx="431">
                  <c:v>3240</c:v>
                </c:pt>
                <c:pt idx="432">
                  <c:v>3280</c:v>
                </c:pt>
                <c:pt idx="433">
                  <c:v>3320</c:v>
                </c:pt>
                <c:pt idx="434">
                  <c:v>3360</c:v>
                </c:pt>
                <c:pt idx="435">
                  <c:v>3400</c:v>
                </c:pt>
                <c:pt idx="436">
                  <c:v>3440</c:v>
                </c:pt>
                <c:pt idx="437">
                  <c:v>3480</c:v>
                </c:pt>
                <c:pt idx="438">
                  <c:v>3520</c:v>
                </c:pt>
                <c:pt idx="439">
                  <c:v>3560</c:v>
                </c:pt>
                <c:pt idx="440">
                  <c:v>3600</c:v>
                </c:pt>
                <c:pt idx="441">
                  <c:v>3640</c:v>
                </c:pt>
                <c:pt idx="442">
                  <c:v>3680</c:v>
                </c:pt>
                <c:pt idx="443">
                  <c:v>3720</c:v>
                </c:pt>
                <c:pt idx="444">
                  <c:v>3760</c:v>
                </c:pt>
                <c:pt idx="445">
                  <c:v>3800</c:v>
                </c:pt>
                <c:pt idx="446">
                  <c:v>3840</c:v>
                </c:pt>
                <c:pt idx="447">
                  <c:v>3880</c:v>
                </c:pt>
                <c:pt idx="448">
                  <c:v>3920</c:v>
                </c:pt>
                <c:pt idx="449">
                  <c:v>3960</c:v>
                </c:pt>
                <c:pt idx="450">
                  <c:v>4000</c:v>
                </c:pt>
                <c:pt idx="451">
                  <c:v>4040</c:v>
                </c:pt>
                <c:pt idx="452">
                  <c:v>4080</c:v>
                </c:pt>
                <c:pt idx="453">
                  <c:v>4120</c:v>
                </c:pt>
                <c:pt idx="454">
                  <c:v>4160</c:v>
                </c:pt>
                <c:pt idx="455">
                  <c:v>4200</c:v>
                </c:pt>
                <c:pt idx="456">
                  <c:v>4240</c:v>
                </c:pt>
                <c:pt idx="457">
                  <c:v>4280</c:v>
                </c:pt>
                <c:pt idx="458">
                  <c:v>4320</c:v>
                </c:pt>
                <c:pt idx="459">
                  <c:v>4360</c:v>
                </c:pt>
                <c:pt idx="460">
                  <c:v>4400</c:v>
                </c:pt>
                <c:pt idx="461">
                  <c:v>4440</c:v>
                </c:pt>
                <c:pt idx="462">
                  <c:v>4480</c:v>
                </c:pt>
                <c:pt idx="463">
                  <c:v>4520</c:v>
                </c:pt>
                <c:pt idx="464">
                  <c:v>4560</c:v>
                </c:pt>
                <c:pt idx="465">
                  <c:v>4600</c:v>
                </c:pt>
                <c:pt idx="466">
                  <c:v>4640</c:v>
                </c:pt>
                <c:pt idx="467">
                  <c:v>4680</c:v>
                </c:pt>
                <c:pt idx="468">
                  <c:v>4720</c:v>
                </c:pt>
                <c:pt idx="469">
                  <c:v>4760</c:v>
                </c:pt>
                <c:pt idx="470">
                  <c:v>4800</c:v>
                </c:pt>
                <c:pt idx="471">
                  <c:v>4840</c:v>
                </c:pt>
                <c:pt idx="472">
                  <c:v>4880</c:v>
                </c:pt>
                <c:pt idx="473">
                  <c:v>4920</c:v>
                </c:pt>
                <c:pt idx="474">
                  <c:v>4960</c:v>
                </c:pt>
                <c:pt idx="475">
                  <c:v>5000</c:v>
                </c:pt>
                <c:pt idx="476">
                  <c:v>5040</c:v>
                </c:pt>
                <c:pt idx="477">
                  <c:v>5080</c:v>
                </c:pt>
                <c:pt idx="478">
                  <c:v>5120</c:v>
                </c:pt>
                <c:pt idx="479">
                  <c:v>5160</c:v>
                </c:pt>
                <c:pt idx="480">
                  <c:v>5200</c:v>
                </c:pt>
                <c:pt idx="481">
                  <c:v>5240</c:v>
                </c:pt>
                <c:pt idx="482">
                  <c:v>5280</c:v>
                </c:pt>
                <c:pt idx="483">
                  <c:v>5320</c:v>
                </c:pt>
                <c:pt idx="484">
                  <c:v>5360</c:v>
                </c:pt>
                <c:pt idx="485">
                  <c:v>5400</c:v>
                </c:pt>
                <c:pt idx="486">
                  <c:v>5440</c:v>
                </c:pt>
                <c:pt idx="487">
                  <c:v>5480</c:v>
                </c:pt>
                <c:pt idx="488">
                  <c:v>5520</c:v>
                </c:pt>
                <c:pt idx="489">
                  <c:v>5560</c:v>
                </c:pt>
                <c:pt idx="490">
                  <c:v>5600</c:v>
                </c:pt>
                <c:pt idx="491">
                  <c:v>5640</c:v>
                </c:pt>
                <c:pt idx="492">
                  <c:v>5680</c:v>
                </c:pt>
                <c:pt idx="493">
                  <c:v>5720</c:v>
                </c:pt>
                <c:pt idx="494">
                  <c:v>5760</c:v>
                </c:pt>
                <c:pt idx="495">
                  <c:v>5800</c:v>
                </c:pt>
                <c:pt idx="496">
                  <c:v>5840</c:v>
                </c:pt>
                <c:pt idx="497">
                  <c:v>5880</c:v>
                </c:pt>
                <c:pt idx="498">
                  <c:v>5920</c:v>
                </c:pt>
                <c:pt idx="499">
                  <c:v>5960</c:v>
                </c:pt>
                <c:pt idx="500">
                  <c:v>6000</c:v>
                </c:pt>
                <c:pt idx="501">
                  <c:v>6040</c:v>
                </c:pt>
                <c:pt idx="502">
                  <c:v>6080</c:v>
                </c:pt>
                <c:pt idx="503">
                  <c:v>6120</c:v>
                </c:pt>
                <c:pt idx="504">
                  <c:v>6160</c:v>
                </c:pt>
                <c:pt idx="505">
                  <c:v>6200</c:v>
                </c:pt>
                <c:pt idx="506">
                  <c:v>6240</c:v>
                </c:pt>
                <c:pt idx="507">
                  <c:v>6280</c:v>
                </c:pt>
                <c:pt idx="508">
                  <c:v>6320</c:v>
                </c:pt>
                <c:pt idx="509">
                  <c:v>6360</c:v>
                </c:pt>
                <c:pt idx="510">
                  <c:v>6400</c:v>
                </c:pt>
                <c:pt idx="511">
                  <c:v>6440</c:v>
                </c:pt>
                <c:pt idx="512">
                  <c:v>6480</c:v>
                </c:pt>
                <c:pt idx="513">
                  <c:v>6520</c:v>
                </c:pt>
                <c:pt idx="514">
                  <c:v>6560</c:v>
                </c:pt>
                <c:pt idx="515">
                  <c:v>6600</c:v>
                </c:pt>
                <c:pt idx="516">
                  <c:v>6640</c:v>
                </c:pt>
                <c:pt idx="517">
                  <c:v>6680</c:v>
                </c:pt>
                <c:pt idx="518">
                  <c:v>6720</c:v>
                </c:pt>
                <c:pt idx="519">
                  <c:v>6760</c:v>
                </c:pt>
                <c:pt idx="520">
                  <c:v>6800</c:v>
                </c:pt>
                <c:pt idx="521">
                  <c:v>6840</c:v>
                </c:pt>
                <c:pt idx="522">
                  <c:v>6880</c:v>
                </c:pt>
                <c:pt idx="523">
                  <c:v>6920</c:v>
                </c:pt>
                <c:pt idx="524">
                  <c:v>6960</c:v>
                </c:pt>
                <c:pt idx="525">
                  <c:v>7000</c:v>
                </c:pt>
                <c:pt idx="526">
                  <c:v>7040</c:v>
                </c:pt>
                <c:pt idx="527">
                  <c:v>7080</c:v>
                </c:pt>
                <c:pt idx="528">
                  <c:v>7120</c:v>
                </c:pt>
                <c:pt idx="529">
                  <c:v>7160</c:v>
                </c:pt>
                <c:pt idx="530">
                  <c:v>7200</c:v>
                </c:pt>
                <c:pt idx="531">
                  <c:v>7240</c:v>
                </c:pt>
                <c:pt idx="532">
                  <c:v>7280</c:v>
                </c:pt>
                <c:pt idx="533">
                  <c:v>7320</c:v>
                </c:pt>
                <c:pt idx="534">
                  <c:v>7360</c:v>
                </c:pt>
                <c:pt idx="535">
                  <c:v>7400</c:v>
                </c:pt>
                <c:pt idx="536">
                  <c:v>7440</c:v>
                </c:pt>
                <c:pt idx="537">
                  <c:v>7480</c:v>
                </c:pt>
                <c:pt idx="538">
                  <c:v>7520</c:v>
                </c:pt>
                <c:pt idx="539">
                  <c:v>7560</c:v>
                </c:pt>
                <c:pt idx="540">
                  <c:v>7600</c:v>
                </c:pt>
                <c:pt idx="541">
                  <c:v>7640</c:v>
                </c:pt>
                <c:pt idx="542">
                  <c:v>7680</c:v>
                </c:pt>
                <c:pt idx="543">
                  <c:v>7720</c:v>
                </c:pt>
                <c:pt idx="544">
                  <c:v>7760</c:v>
                </c:pt>
                <c:pt idx="545">
                  <c:v>7800</c:v>
                </c:pt>
                <c:pt idx="546">
                  <c:v>7840</c:v>
                </c:pt>
                <c:pt idx="547">
                  <c:v>7880</c:v>
                </c:pt>
                <c:pt idx="548">
                  <c:v>7920</c:v>
                </c:pt>
                <c:pt idx="549">
                  <c:v>7960</c:v>
                </c:pt>
                <c:pt idx="550">
                  <c:v>8000</c:v>
                </c:pt>
                <c:pt idx="551">
                  <c:v>8040</c:v>
                </c:pt>
                <c:pt idx="552">
                  <c:v>8080</c:v>
                </c:pt>
                <c:pt idx="553">
                  <c:v>8120</c:v>
                </c:pt>
                <c:pt idx="554">
                  <c:v>8160</c:v>
                </c:pt>
                <c:pt idx="555">
                  <c:v>8200</c:v>
                </c:pt>
                <c:pt idx="556">
                  <c:v>8240</c:v>
                </c:pt>
                <c:pt idx="557">
                  <c:v>8280</c:v>
                </c:pt>
                <c:pt idx="558">
                  <c:v>8320</c:v>
                </c:pt>
                <c:pt idx="559">
                  <c:v>8360</c:v>
                </c:pt>
                <c:pt idx="560">
                  <c:v>8400</c:v>
                </c:pt>
                <c:pt idx="561">
                  <c:v>8440</c:v>
                </c:pt>
                <c:pt idx="562">
                  <c:v>8480</c:v>
                </c:pt>
                <c:pt idx="563">
                  <c:v>8520</c:v>
                </c:pt>
                <c:pt idx="564">
                  <c:v>8560</c:v>
                </c:pt>
                <c:pt idx="565">
                  <c:v>8600</c:v>
                </c:pt>
                <c:pt idx="566">
                  <c:v>8640</c:v>
                </c:pt>
                <c:pt idx="567">
                  <c:v>8680</c:v>
                </c:pt>
                <c:pt idx="568">
                  <c:v>8720</c:v>
                </c:pt>
                <c:pt idx="569">
                  <c:v>8760</c:v>
                </c:pt>
                <c:pt idx="570">
                  <c:v>8800</c:v>
                </c:pt>
                <c:pt idx="571">
                  <c:v>8840</c:v>
                </c:pt>
                <c:pt idx="572">
                  <c:v>8880</c:v>
                </c:pt>
                <c:pt idx="573">
                  <c:v>8920</c:v>
                </c:pt>
                <c:pt idx="574">
                  <c:v>8960</c:v>
                </c:pt>
                <c:pt idx="575">
                  <c:v>9000</c:v>
                </c:pt>
                <c:pt idx="576">
                  <c:v>9040</c:v>
                </c:pt>
                <c:pt idx="577">
                  <c:v>9080</c:v>
                </c:pt>
                <c:pt idx="578">
                  <c:v>9120</c:v>
                </c:pt>
                <c:pt idx="579">
                  <c:v>9160</c:v>
                </c:pt>
                <c:pt idx="580">
                  <c:v>9200</c:v>
                </c:pt>
                <c:pt idx="581">
                  <c:v>9240</c:v>
                </c:pt>
                <c:pt idx="582">
                  <c:v>9280</c:v>
                </c:pt>
                <c:pt idx="583">
                  <c:v>9320</c:v>
                </c:pt>
                <c:pt idx="584">
                  <c:v>9360</c:v>
                </c:pt>
                <c:pt idx="585">
                  <c:v>9400</c:v>
                </c:pt>
                <c:pt idx="586">
                  <c:v>9440</c:v>
                </c:pt>
                <c:pt idx="587">
                  <c:v>9480</c:v>
                </c:pt>
                <c:pt idx="588">
                  <c:v>9520</c:v>
                </c:pt>
                <c:pt idx="589">
                  <c:v>9560</c:v>
                </c:pt>
                <c:pt idx="590">
                  <c:v>9600</c:v>
                </c:pt>
                <c:pt idx="591">
                  <c:v>9640</c:v>
                </c:pt>
                <c:pt idx="592">
                  <c:v>9680</c:v>
                </c:pt>
                <c:pt idx="593">
                  <c:v>9720</c:v>
                </c:pt>
                <c:pt idx="594">
                  <c:v>9760</c:v>
                </c:pt>
                <c:pt idx="595">
                  <c:v>9800</c:v>
                </c:pt>
                <c:pt idx="596">
                  <c:v>9840</c:v>
                </c:pt>
                <c:pt idx="597">
                  <c:v>9880</c:v>
                </c:pt>
                <c:pt idx="598">
                  <c:v>9920</c:v>
                </c:pt>
                <c:pt idx="599">
                  <c:v>9960</c:v>
                </c:pt>
                <c:pt idx="600">
                  <c:v>10000</c:v>
                </c:pt>
                <c:pt idx="601">
                  <c:v>10040</c:v>
                </c:pt>
                <c:pt idx="602">
                  <c:v>10080</c:v>
                </c:pt>
                <c:pt idx="603">
                  <c:v>10120</c:v>
                </c:pt>
                <c:pt idx="604">
                  <c:v>10160</c:v>
                </c:pt>
                <c:pt idx="605">
                  <c:v>10200</c:v>
                </c:pt>
                <c:pt idx="606">
                  <c:v>10240</c:v>
                </c:pt>
                <c:pt idx="607">
                  <c:v>10280</c:v>
                </c:pt>
                <c:pt idx="608">
                  <c:v>10320</c:v>
                </c:pt>
                <c:pt idx="609">
                  <c:v>10360</c:v>
                </c:pt>
                <c:pt idx="610">
                  <c:v>10400</c:v>
                </c:pt>
                <c:pt idx="611">
                  <c:v>10440</c:v>
                </c:pt>
                <c:pt idx="612">
                  <c:v>10480</c:v>
                </c:pt>
                <c:pt idx="613">
                  <c:v>10520</c:v>
                </c:pt>
                <c:pt idx="614">
                  <c:v>10560</c:v>
                </c:pt>
                <c:pt idx="615">
                  <c:v>10600</c:v>
                </c:pt>
                <c:pt idx="616">
                  <c:v>10640</c:v>
                </c:pt>
                <c:pt idx="617">
                  <c:v>10680</c:v>
                </c:pt>
                <c:pt idx="618">
                  <c:v>10720</c:v>
                </c:pt>
                <c:pt idx="619">
                  <c:v>10760</c:v>
                </c:pt>
                <c:pt idx="620">
                  <c:v>10800</c:v>
                </c:pt>
              </c:numCache>
            </c:numRef>
          </c:cat>
          <c:val>
            <c:numRef>
              <c:f>'Hidden calculations'!$AB$2:$AB$303</c:f>
              <c:numCache>
                <c:ptCount val="3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numCache>
            </c:numRef>
          </c:val>
        </c:ser>
        <c:ser>
          <c:idx val="6"/>
          <c:order val="6"/>
          <c:tx>
            <c:strRef>
              <c:f>'Hidden calculations'!$AC$1</c:f>
              <c:strCache>
                <c:ptCount val="1"/>
                <c:pt idx="0">
                  <c:v>Profit</c:v>
                </c:pt>
              </c:strCache>
            </c:strRef>
          </c:tx>
          <c:extLst>
            <c:ext xmlns:c14="http://schemas.microsoft.com/office/drawing/2007/8/2/chart" uri="{6F2FDCE9-48DA-4B69-8628-5D25D57E5C99}">
              <c14:invertSolidFillFmt>
                <c14:spPr>
                  <a:solidFill>
                    <a:srgbClr val="000000"/>
                  </a:solidFill>
                </c14:spPr>
              </c14:invertSolidFillFmt>
            </c:ext>
          </c:extLst>
          <c:cat>
            <c:numRef>
              <c:f>'Hidden calculations'!$S$2:$S$622</c:f>
              <c:numCache>
                <c:ptCount val="621"/>
                <c:pt idx="0">
                  <c:v>0</c:v>
                </c:pt>
                <c:pt idx="1">
                  <c:v>0.2</c:v>
                </c:pt>
                <c:pt idx="2">
                  <c:v>0.4</c:v>
                </c:pt>
                <c:pt idx="3">
                  <c:v>0.6000000000000001</c:v>
                </c:pt>
                <c:pt idx="4">
                  <c:v>0.8</c:v>
                </c:pt>
                <c:pt idx="5">
                  <c:v>1</c:v>
                </c:pt>
                <c:pt idx="6">
                  <c:v>1.2</c:v>
                </c:pt>
                <c:pt idx="7">
                  <c:v>1.4</c:v>
                </c:pt>
                <c:pt idx="8">
                  <c:v>1.5999999999999999</c:v>
                </c:pt>
                <c:pt idx="9">
                  <c:v>1.7999999999999998</c:v>
                </c:pt>
                <c:pt idx="10">
                  <c:v>1.9999999999999998</c:v>
                </c:pt>
                <c:pt idx="11">
                  <c:v>2.1999999999999997</c:v>
                </c:pt>
                <c:pt idx="12">
                  <c:v>2.4</c:v>
                </c:pt>
                <c:pt idx="13">
                  <c:v>2.6</c:v>
                </c:pt>
                <c:pt idx="14">
                  <c:v>2.8000000000000003</c:v>
                </c:pt>
                <c:pt idx="15">
                  <c:v>3.0000000000000004</c:v>
                </c:pt>
                <c:pt idx="16">
                  <c:v>3.2000000000000006</c:v>
                </c:pt>
                <c:pt idx="17">
                  <c:v>3.400000000000001</c:v>
                </c:pt>
                <c:pt idx="18">
                  <c:v>3.600000000000001</c:v>
                </c:pt>
                <c:pt idx="19">
                  <c:v>3.800000000000001</c:v>
                </c:pt>
                <c:pt idx="20">
                  <c:v>4.000000000000001</c:v>
                </c:pt>
                <c:pt idx="21">
                  <c:v>4.200000000000001</c:v>
                </c:pt>
                <c:pt idx="22">
                  <c:v>4.400000000000001</c:v>
                </c:pt>
                <c:pt idx="23">
                  <c:v>4.600000000000001</c:v>
                </c:pt>
                <c:pt idx="24">
                  <c:v>4.800000000000002</c:v>
                </c:pt>
                <c:pt idx="25">
                  <c:v>5.000000000000002</c:v>
                </c:pt>
                <c:pt idx="26">
                  <c:v>5.200000000000002</c:v>
                </c:pt>
                <c:pt idx="27">
                  <c:v>5.400000000000002</c:v>
                </c:pt>
                <c:pt idx="28">
                  <c:v>5.600000000000002</c:v>
                </c:pt>
                <c:pt idx="29">
                  <c:v>5.8000000000000025</c:v>
                </c:pt>
                <c:pt idx="30">
                  <c:v>6.000000000000003</c:v>
                </c:pt>
                <c:pt idx="31">
                  <c:v>6.200000000000003</c:v>
                </c:pt>
                <c:pt idx="32">
                  <c:v>6.400000000000003</c:v>
                </c:pt>
                <c:pt idx="33">
                  <c:v>6.600000000000003</c:v>
                </c:pt>
                <c:pt idx="34">
                  <c:v>6.800000000000003</c:v>
                </c:pt>
                <c:pt idx="35">
                  <c:v>7.0000000000000036</c:v>
                </c:pt>
                <c:pt idx="36">
                  <c:v>7.200000000000004</c:v>
                </c:pt>
                <c:pt idx="37">
                  <c:v>7.400000000000004</c:v>
                </c:pt>
                <c:pt idx="38">
                  <c:v>7.600000000000004</c:v>
                </c:pt>
                <c:pt idx="39">
                  <c:v>7.800000000000004</c:v>
                </c:pt>
                <c:pt idx="40">
                  <c:v>8.000000000000004</c:v>
                </c:pt>
                <c:pt idx="41">
                  <c:v>8.200000000000003</c:v>
                </c:pt>
                <c:pt idx="42">
                  <c:v>8.400000000000002</c:v>
                </c:pt>
                <c:pt idx="43">
                  <c:v>8.600000000000001</c:v>
                </c:pt>
                <c:pt idx="44">
                  <c:v>8.8</c:v>
                </c:pt>
                <c:pt idx="45">
                  <c:v>9</c:v>
                </c:pt>
                <c:pt idx="46">
                  <c:v>9.2</c:v>
                </c:pt>
                <c:pt idx="47">
                  <c:v>9.399999999999999</c:v>
                </c:pt>
                <c:pt idx="48">
                  <c:v>9.599999999999998</c:v>
                </c:pt>
                <c:pt idx="49">
                  <c:v>9.799999999999997</c:v>
                </c:pt>
                <c:pt idx="50">
                  <c:v>9.999999999999996</c:v>
                </c:pt>
                <c:pt idx="51">
                  <c:v>10.199999999999996</c:v>
                </c:pt>
                <c:pt idx="52">
                  <c:v>10.399999999999995</c:v>
                </c:pt>
                <c:pt idx="53">
                  <c:v>10.599999999999994</c:v>
                </c:pt>
                <c:pt idx="54">
                  <c:v>10.799999999999994</c:v>
                </c:pt>
                <c:pt idx="55">
                  <c:v>10.999999999999993</c:v>
                </c:pt>
                <c:pt idx="56">
                  <c:v>11.199999999999992</c:v>
                </c:pt>
                <c:pt idx="57">
                  <c:v>11.399999999999991</c:v>
                </c:pt>
                <c:pt idx="58">
                  <c:v>11.59999999999999</c:v>
                </c:pt>
                <c:pt idx="59">
                  <c:v>11.79999999999999</c:v>
                </c:pt>
                <c:pt idx="60">
                  <c:v>11.99999999999999</c:v>
                </c:pt>
                <c:pt idx="61">
                  <c:v>12.199999999999989</c:v>
                </c:pt>
                <c:pt idx="62">
                  <c:v>12.399999999999988</c:v>
                </c:pt>
                <c:pt idx="63">
                  <c:v>12.599999999999987</c:v>
                </c:pt>
                <c:pt idx="64">
                  <c:v>12.799999999999986</c:v>
                </c:pt>
                <c:pt idx="65">
                  <c:v>12.999999999999986</c:v>
                </c:pt>
                <c:pt idx="66">
                  <c:v>13.199999999999985</c:v>
                </c:pt>
                <c:pt idx="67">
                  <c:v>13.399999999999984</c:v>
                </c:pt>
                <c:pt idx="68">
                  <c:v>13.599999999999984</c:v>
                </c:pt>
                <c:pt idx="69">
                  <c:v>13.799999999999983</c:v>
                </c:pt>
                <c:pt idx="70">
                  <c:v>13.999999999999982</c:v>
                </c:pt>
                <c:pt idx="71">
                  <c:v>14.199999999999982</c:v>
                </c:pt>
                <c:pt idx="72">
                  <c:v>14.39999999999998</c:v>
                </c:pt>
                <c:pt idx="73">
                  <c:v>14.59999999999998</c:v>
                </c:pt>
                <c:pt idx="74">
                  <c:v>14.79999999999998</c:v>
                </c:pt>
                <c:pt idx="75">
                  <c:v>14.999999999999979</c:v>
                </c:pt>
                <c:pt idx="76">
                  <c:v>15.199999999999978</c:v>
                </c:pt>
                <c:pt idx="77">
                  <c:v>15.399999999999977</c:v>
                </c:pt>
                <c:pt idx="78">
                  <c:v>15.599999999999977</c:v>
                </c:pt>
                <c:pt idx="79">
                  <c:v>15.799999999999976</c:v>
                </c:pt>
                <c:pt idx="80">
                  <c:v>15.999999999999975</c:v>
                </c:pt>
                <c:pt idx="81">
                  <c:v>16.199999999999974</c:v>
                </c:pt>
                <c:pt idx="82">
                  <c:v>16.399999999999974</c:v>
                </c:pt>
                <c:pt idx="83">
                  <c:v>16.599999999999973</c:v>
                </c:pt>
                <c:pt idx="84">
                  <c:v>16.799999999999972</c:v>
                </c:pt>
                <c:pt idx="85">
                  <c:v>16.99999999999997</c:v>
                </c:pt>
                <c:pt idx="86">
                  <c:v>17.19999999999997</c:v>
                </c:pt>
                <c:pt idx="87">
                  <c:v>17.39999999999997</c:v>
                </c:pt>
                <c:pt idx="88">
                  <c:v>17.59999999999997</c:v>
                </c:pt>
                <c:pt idx="89">
                  <c:v>17.79999999999997</c:v>
                </c:pt>
                <c:pt idx="90">
                  <c:v>17.999999999999968</c:v>
                </c:pt>
                <c:pt idx="91">
                  <c:v>18.199999999999967</c:v>
                </c:pt>
                <c:pt idx="92">
                  <c:v>18.399999999999967</c:v>
                </c:pt>
                <c:pt idx="93">
                  <c:v>18.599999999999966</c:v>
                </c:pt>
                <c:pt idx="94">
                  <c:v>18.799999999999965</c:v>
                </c:pt>
                <c:pt idx="95">
                  <c:v>18.999999999999964</c:v>
                </c:pt>
                <c:pt idx="96">
                  <c:v>19.199999999999964</c:v>
                </c:pt>
                <c:pt idx="97">
                  <c:v>19.399999999999963</c:v>
                </c:pt>
                <c:pt idx="98">
                  <c:v>19.599999999999962</c:v>
                </c:pt>
                <c:pt idx="99">
                  <c:v>19.79999999999996</c:v>
                </c:pt>
                <c:pt idx="100">
                  <c:v>19.99999999999996</c:v>
                </c:pt>
                <c:pt idx="101">
                  <c:v>20.19999999999996</c:v>
                </c:pt>
                <c:pt idx="102">
                  <c:v>20.39999999999996</c:v>
                </c:pt>
                <c:pt idx="103">
                  <c:v>20.59999999999996</c:v>
                </c:pt>
                <c:pt idx="104">
                  <c:v>20.799999999999958</c:v>
                </c:pt>
                <c:pt idx="105">
                  <c:v>20.999999999999957</c:v>
                </c:pt>
                <c:pt idx="106">
                  <c:v>21.199999999999957</c:v>
                </c:pt>
                <c:pt idx="107">
                  <c:v>21.399999999999956</c:v>
                </c:pt>
                <c:pt idx="108">
                  <c:v>21.599999999999955</c:v>
                </c:pt>
                <c:pt idx="109">
                  <c:v>21.799999999999955</c:v>
                </c:pt>
                <c:pt idx="110">
                  <c:v>21.999999999999954</c:v>
                </c:pt>
                <c:pt idx="111">
                  <c:v>22.199999999999953</c:v>
                </c:pt>
                <c:pt idx="112">
                  <c:v>22.399999999999952</c:v>
                </c:pt>
                <c:pt idx="113">
                  <c:v>22.59999999999995</c:v>
                </c:pt>
                <c:pt idx="114">
                  <c:v>22.79999999999995</c:v>
                </c:pt>
                <c:pt idx="115">
                  <c:v>22.99999999999995</c:v>
                </c:pt>
                <c:pt idx="116">
                  <c:v>23.19999999999995</c:v>
                </c:pt>
                <c:pt idx="117">
                  <c:v>23.39999999999995</c:v>
                </c:pt>
                <c:pt idx="118">
                  <c:v>23.599999999999948</c:v>
                </c:pt>
                <c:pt idx="119">
                  <c:v>23.799999999999947</c:v>
                </c:pt>
                <c:pt idx="120">
                  <c:v>23.999999999999947</c:v>
                </c:pt>
                <c:pt idx="121">
                  <c:v>24.199999999999946</c:v>
                </c:pt>
                <c:pt idx="122">
                  <c:v>24.399999999999945</c:v>
                </c:pt>
                <c:pt idx="123">
                  <c:v>24.599999999999945</c:v>
                </c:pt>
                <c:pt idx="124">
                  <c:v>24.799999999999944</c:v>
                </c:pt>
                <c:pt idx="125">
                  <c:v>24.999999999999943</c:v>
                </c:pt>
                <c:pt idx="126">
                  <c:v>25.199999999999942</c:v>
                </c:pt>
                <c:pt idx="127">
                  <c:v>25.39999999999994</c:v>
                </c:pt>
                <c:pt idx="128">
                  <c:v>25.59999999999994</c:v>
                </c:pt>
                <c:pt idx="129">
                  <c:v>25.79999999999994</c:v>
                </c:pt>
                <c:pt idx="130">
                  <c:v>25.99999999999994</c:v>
                </c:pt>
                <c:pt idx="131">
                  <c:v>26.19999999999994</c:v>
                </c:pt>
                <c:pt idx="132">
                  <c:v>26.399999999999938</c:v>
                </c:pt>
                <c:pt idx="133">
                  <c:v>26.599999999999937</c:v>
                </c:pt>
                <c:pt idx="134">
                  <c:v>26.799999999999937</c:v>
                </c:pt>
                <c:pt idx="135">
                  <c:v>26.999999999999936</c:v>
                </c:pt>
                <c:pt idx="136">
                  <c:v>27.199999999999935</c:v>
                </c:pt>
                <c:pt idx="137">
                  <c:v>27.399999999999935</c:v>
                </c:pt>
                <c:pt idx="138">
                  <c:v>27.599999999999934</c:v>
                </c:pt>
                <c:pt idx="139">
                  <c:v>27.799999999999933</c:v>
                </c:pt>
                <c:pt idx="140">
                  <c:v>27.999999999999932</c:v>
                </c:pt>
                <c:pt idx="141">
                  <c:v>28.199999999999932</c:v>
                </c:pt>
                <c:pt idx="142">
                  <c:v>28.39999999999993</c:v>
                </c:pt>
                <c:pt idx="143">
                  <c:v>28.59999999999993</c:v>
                </c:pt>
                <c:pt idx="144">
                  <c:v>28.79999999999993</c:v>
                </c:pt>
                <c:pt idx="145">
                  <c:v>28.99999999999993</c:v>
                </c:pt>
                <c:pt idx="146">
                  <c:v>29.19999999999993</c:v>
                </c:pt>
                <c:pt idx="147">
                  <c:v>29.399999999999928</c:v>
                </c:pt>
                <c:pt idx="148">
                  <c:v>29.599999999999927</c:v>
                </c:pt>
                <c:pt idx="149">
                  <c:v>29.799999999999926</c:v>
                </c:pt>
                <c:pt idx="150">
                  <c:v>29.999999999999925</c:v>
                </c:pt>
                <c:pt idx="151">
                  <c:v>30.199999999999925</c:v>
                </c:pt>
                <c:pt idx="152">
                  <c:v>30.399999999999924</c:v>
                </c:pt>
                <c:pt idx="153">
                  <c:v>30.599999999999923</c:v>
                </c:pt>
                <c:pt idx="154">
                  <c:v>30.799999999999923</c:v>
                </c:pt>
                <c:pt idx="155">
                  <c:v>30.999999999999922</c:v>
                </c:pt>
                <c:pt idx="156">
                  <c:v>31.19999999999992</c:v>
                </c:pt>
                <c:pt idx="157">
                  <c:v>31.39999999999992</c:v>
                </c:pt>
                <c:pt idx="158">
                  <c:v>31.59999999999992</c:v>
                </c:pt>
                <c:pt idx="159">
                  <c:v>31.79999999999992</c:v>
                </c:pt>
                <c:pt idx="160">
                  <c:v>31.99999999999992</c:v>
                </c:pt>
                <c:pt idx="161">
                  <c:v>32.19999999999992</c:v>
                </c:pt>
                <c:pt idx="162">
                  <c:v>32.39999999999992</c:v>
                </c:pt>
                <c:pt idx="163">
                  <c:v>32.59999999999992</c:v>
                </c:pt>
                <c:pt idx="164">
                  <c:v>32.799999999999926</c:v>
                </c:pt>
                <c:pt idx="165">
                  <c:v>32.99999999999993</c:v>
                </c:pt>
                <c:pt idx="166">
                  <c:v>33.19999999999993</c:v>
                </c:pt>
                <c:pt idx="167">
                  <c:v>33.399999999999935</c:v>
                </c:pt>
                <c:pt idx="168">
                  <c:v>33.59999999999994</c:v>
                </c:pt>
                <c:pt idx="169">
                  <c:v>33.79999999999994</c:v>
                </c:pt>
                <c:pt idx="170">
                  <c:v>33.99999999999994</c:v>
                </c:pt>
                <c:pt idx="171">
                  <c:v>34.199999999999946</c:v>
                </c:pt>
                <c:pt idx="172">
                  <c:v>34.39999999999995</c:v>
                </c:pt>
                <c:pt idx="173">
                  <c:v>34.59999999999995</c:v>
                </c:pt>
                <c:pt idx="174">
                  <c:v>34.799999999999955</c:v>
                </c:pt>
                <c:pt idx="175">
                  <c:v>34.99999999999996</c:v>
                </c:pt>
                <c:pt idx="176">
                  <c:v>35.19999999999996</c:v>
                </c:pt>
                <c:pt idx="177">
                  <c:v>35.39999999999996</c:v>
                </c:pt>
                <c:pt idx="178">
                  <c:v>35.599999999999966</c:v>
                </c:pt>
                <c:pt idx="179">
                  <c:v>35.79999999999997</c:v>
                </c:pt>
                <c:pt idx="180">
                  <c:v>35.99999999999997</c:v>
                </c:pt>
                <c:pt idx="181">
                  <c:v>36.199999999999974</c:v>
                </c:pt>
                <c:pt idx="182">
                  <c:v>36.39999999999998</c:v>
                </c:pt>
                <c:pt idx="183">
                  <c:v>36.59999999999998</c:v>
                </c:pt>
                <c:pt idx="184">
                  <c:v>36.79999999999998</c:v>
                </c:pt>
                <c:pt idx="185">
                  <c:v>36.999999999999986</c:v>
                </c:pt>
                <c:pt idx="186">
                  <c:v>37.19999999999999</c:v>
                </c:pt>
                <c:pt idx="187">
                  <c:v>37.39999999999999</c:v>
                </c:pt>
                <c:pt idx="188">
                  <c:v>37.599999999999994</c:v>
                </c:pt>
                <c:pt idx="189">
                  <c:v>37.8</c:v>
                </c:pt>
                <c:pt idx="190">
                  <c:v>38</c:v>
                </c:pt>
                <c:pt idx="191">
                  <c:v>38.2</c:v>
                </c:pt>
                <c:pt idx="192">
                  <c:v>38.400000000000006</c:v>
                </c:pt>
                <c:pt idx="193">
                  <c:v>38.60000000000001</c:v>
                </c:pt>
                <c:pt idx="194">
                  <c:v>38.80000000000001</c:v>
                </c:pt>
                <c:pt idx="195">
                  <c:v>39.000000000000014</c:v>
                </c:pt>
                <c:pt idx="196">
                  <c:v>39.20000000000002</c:v>
                </c:pt>
                <c:pt idx="197">
                  <c:v>39.40000000000002</c:v>
                </c:pt>
                <c:pt idx="198">
                  <c:v>39.60000000000002</c:v>
                </c:pt>
                <c:pt idx="199">
                  <c:v>39.800000000000026</c:v>
                </c:pt>
                <c:pt idx="200">
                  <c:v>40.00000000000003</c:v>
                </c:pt>
                <c:pt idx="201">
                  <c:v>40.20000000000003</c:v>
                </c:pt>
                <c:pt idx="202">
                  <c:v>40.400000000000034</c:v>
                </c:pt>
                <c:pt idx="203">
                  <c:v>40.60000000000004</c:v>
                </c:pt>
                <c:pt idx="204">
                  <c:v>40.80000000000004</c:v>
                </c:pt>
                <c:pt idx="205">
                  <c:v>41.00000000000004</c:v>
                </c:pt>
                <c:pt idx="206">
                  <c:v>41.200000000000045</c:v>
                </c:pt>
                <c:pt idx="207">
                  <c:v>41.40000000000005</c:v>
                </c:pt>
                <c:pt idx="208">
                  <c:v>41.60000000000005</c:v>
                </c:pt>
                <c:pt idx="209">
                  <c:v>41.800000000000054</c:v>
                </c:pt>
                <c:pt idx="210">
                  <c:v>42.00000000000006</c:v>
                </c:pt>
                <c:pt idx="211">
                  <c:v>42.20000000000006</c:v>
                </c:pt>
                <c:pt idx="212">
                  <c:v>42.40000000000006</c:v>
                </c:pt>
                <c:pt idx="213">
                  <c:v>42.600000000000065</c:v>
                </c:pt>
                <c:pt idx="214">
                  <c:v>42.80000000000007</c:v>
                </c:pt>
                <c:pt idx="215">
                  <c:v>43.00000000000007</c:v>
                </c:pt>
                <c:pt idx="216">
                  <c:v>43.200000000000074</c:v>
                </c:pt>
                <c:pt idx="217">
                  <c:v>43.40000000000008</c:v>
                </c:pt>
                <c:pt idx="218">
                  <c:v>43.60000000000008</c:v>
                </c:pt>
                <c:pt idx="219">
                  <c:v>43.80000000000008</c:v>
                </c:pt>
                <c:pt idx="220">
                  <c:v>44.000000000000085</c:v>
                </c:pt>
                <c:pt idx="221">
                  <c:v>44.20000000000009</c:v>
                </c:pt>
                <c:pt idx="222">
                  <c:v>44.40000000000009</c:v>
                </c:pt>
                <c:pt idx="223">
                  <c:v>44.600000000000094</c:v>
                </c:pt>
                <c:pt idx="224">
                  <c:v>44.8000000000001</c:v>
                </c:pt>
                <c:pt idx="225">
                  <c:v>45.0000000000001</c:v>
                </c:pt>
                <c:pt idx="226">
                  <c:v>45.2000000000001</c:v>
                </c:pt>
                <c:pt idx="227">
                  <c:v>45.400000000000105</c:v>
                </c:pt>
                <c:pt idx="228">
                  <c:v>45.60000000000011</c:v>
                </c:pt>
                <c:pt idx="229">
                  <c:v>45.80000000000011</c:v>
                </c:pt>
                <c:pt idx="230">
                  <c:v>46.000000000000114</c:v>
                </c:pt>
                <c:pt idx="231">
                  <c:v>46.20000000000012</c:v>
                </c:pt>
                <c:pt idx="232">
                  <c:v>46.40000000000012</c:v>
                </c:pt>
                <c:pt idx="233">
                  <c:v>46.60000000000012</c:v>
                </c:pt>
                <c:pt idx="234">
                  <c:v>46.800000000000125</c:v>
                </c:pt>
                <c:pt idx="235">
                  <c:v>47.00000000000013</c:v>
                </c:pt>
                <c:pt idx="236">
                  <c:v>47.20000000000013</c:v>
                </c:pt>
                <c:pt idx="237">
                  <c:v>47.400000000000134</c:v>
                </c:pt>
                <c:pt idx="238">
                  <c:v>47.600000000000136</c:v>
                </c:pt>
                <c:pt idx="239">
                  <c:v>47.80000000000014</c:v>
                </c:pt>
                <c:pt idx="240">
                  <c:v>48.00000000000014</c:v>
                </c:pt>
                <c:pt idx="241">
                  <c:v>48.200000000000145</c:v>
                </c:pt>
                <c:pt idx="242">
                  <c:v>48.40000000000015</c:v>
                </c:pt>
                <c:pt idx="243">
                  <c:v>48.60000000000015</c:v>
                </c:pt>
                <c:pt idx="244">
                  <c:v>48.80000000000015</c:v>
                </c:pt>
                <c:pt idx="245">
                  <c:v>49.000000000000156</c:v>
                </c:pt>
                <c:pt idx="246">
                  <c:v>49.20000000000016</c:v>
                </c:pt>
                <c:pt idx="247">
                  <c:v>49.40000000000016</c:v>
                </c:pt>
                <c:pt idx="248">
                  <c:v>49.600000000000165</c:v>
                </c:pt>
                <c:pt idx="249">
                  <c:v>49.80000000000017</c:v>
                </c:pt>
                <c:pt idx="250">
                  <c:v>50.00000000000017</c:v>
                </c:pt>
                <c:pt idx="251">
                  <c:v>50.20000000000017</c:v>
                </c:pt>
                <c:pt idx="252">
                  <c:v>50.400000000000176</c:v>
                </c:pt>
                <c:pt idx="253">
                  <c:v>50.60000000000018</c:v>
                </c:pt>
                <c:pt idx="254">
                  <c:v>50.80000000000018</c:v>
                </c:pt>
                <c:pt idx="255">
                  <c:v>51.000000000000185</c:v>
                </c:pt>
                <c:pt idx="256">
                  <c:v>51.20000000000019</c:v>
                </c:pt>
                <c:pt idx="257">
                  <c:v>51.40000000000019</c:v>
                </c:pt>
                <c:pt idx="258">
                  <c:v>51.60000000000019</c:v>
                </c:pt>
                <c:pt idx="259">
                  <c:v>51.800000000000196</c:v>
                </c:pt>
                <c:pt idx="260">
                  <c:v>52.0000000000002</c:v>
                </c:pt>
                <c:pt idx="261">
                  <c:v>52.2000000000002</c:v>
                </c:pt>
                <c:pt idx="262">
                  <c:v>52.400000000000205</c:v>
                </c:pt>
                <c:pt idx="263">
                  <c:v>52.60000000000021</c:v>
                </c:pt>
                <c:pt idx="264">
                  <c:v>52.80000000000021</c:v>
                </c:pt>
                <c:pt idx="265">
                  <c:v>53.00000000000021</c:v>
                </c:pt>
                <c:pt idx="266">
                  <c:v>53.200000000000216</c:v>
                </c:pt>
                <c:pt idx="267">
                  <c:v>53.40000000000022</c:v>
                </c:pt>
                <c:pt idx="268">
                  <c:v>53.60000000000022</c:v>
                </c:pt>
                <c:pt idx="269">
                  <c:v>53.800000000000225</c:v>
                </c:pt>
                <c:pt idx="270">
                  <c:v>54.00000000000023</c:v>
                </c:pt>
                <c:pt idx="271">
                  <c:v>54.20000000000023</c:v>
                </c:pt>
                <c:pt idx="272">
                  <c:v>54.40000000000023</c:v>
                </c:pt>
                <c:pt idx="273">
                  <c:v>54.600000000000236</c:v>
                </c:pt>
                <c:pt idx="274">
                  <c:v>54.80000000000024</c:v>
                </c:pt>
                <c:pt idx="275">
                  <c:v>55.00000000000024</c:v>
                </c:pt>
                <c:pt idx="276">
                  <c:v>55.200000000000244</c:v>
                </c:pt>
                <c:pt idx="277">
                  <c:v>55.40000000000025</c:v>
                </c:pt>
                <c:pt idx="278">
                  <c:v>55.60000000000025</c:v>
                </c:pt>
                <c:pt idx="279">
                  <c:v>55.80000000000025</c:v>
                </c:pt>
                <c:pt idx="280">
                  <c:v>56.000000000000256</c:v>
                </c:pt>
                <c:pt idx="281">
                  <c:v>56.20000000000026</c:v>
                </c:pt>
                <c:pt idx="282">
                  <c:v>56.40000000000026</c:v>
                </c:pt>
                <c:pt idx="283">
                  <c:v>56.600000000000264</c:v>
                </c:pt>
                <c:pt idx="284">
                  <c:v>56.80000000000027</c:v>
                </c:pt>
                <c:pt idx="285">
                  <c:v>57.00000000000027</c:v>
                </c:pt>
                <c:pt idx="286">
                  <c:v>57.20000000000027</c:v>
                </c:pt>
                <c:pt idx="287">
                  <c:v>57.400000000000276</c:v>
                </c:pt>
                <c:pt idx="288">
                  <c:v>57.60000000000028</c:v>
                </c:pt>
                <c:pt idx="289">
                  <c:v>57.80000000000028</c:v>
                </c:pt>
                <c:pt idx="290">
                  <c:v>58.000000000000284</c:v>
                </c:pt>
                <c:pt idx="291">
                  <c:v>58.20000000000029</c:v>
                </c:pt>
                <c:pt idx="292">
                  <c:v>58.40000000000029</c:v>
                </c:pt>
                <c:pt idx="293">
                  <c:v>58.60000000000029</c:v>
                </c:pt>
                <c:pt idx="294">
                  <c:v>58.800000000000296</c:v>
                </c:pt>
                <c:pt idx="295">
                  <c:v>59.0000000000003</c:v>
                </c:pt>
                <c:pt idx="296">
                  <c:v>59.2000000000003</c:v>
                </c:pt>
                <c:pt idx="297">
                  <c:v>59.400000000000304</c:v>
                </c:pt>
                <c:pt idx="298">
                  <c:v>59.60000000000031</c:v>
                </c:pt>
                <c:pt idx="299">
                  <c:v>59.80000000000031</c:v>
                </c:pt>
                <c:pt idx="300">
                  <c:v>60.00000000000031</c:v>
                </c:pt>
                <c:pt idx="301">
                  <c:v>60</c:v>
                </c:pt>
                <c:pt idx="350">
                  <c:v>0</c:v>
                </c:pt>
                <c:pt idx="351">
                  <c:v>40</c:v>
                </c:pt>
                <c:pt idx="352">
                  <c:v>80</c:v>
                </c:pt>
                <c:pt idx="353">
                  <c:v>120</c:v>
                </c:pt>
                <c:pt idx="354">
                  <c:v>160</c:v>
                </c:pt>
                <c:pt idx="355">
                  <c:v>200</c:v>
                </c:pt>
                <c:pt idx="356">
                  <c:v>240</c:v>
                </c:pt>
                <c:pt idx="357">
                  <c:v>280</c:v>
                </c:pt>
                <c:pt idx="358">
                  <c:v>320</c:v>
                </c:pt>
                <c:pt idx="359">
                  <c:v>360</c:v>
                </c:pt>
                <c:pt idx="360">
                  <c:v>400</c:v>
                </c:pt>
                <c:pt idx="361">
                  <c:v>440</c:v>
                </c:pt>
                <c:pt idx="362">
                  <c:v>480</c:v>
                </c:pt>
                <c:pt idx="363">
                  <c:v>520</c:v>
                </c:pt>
                <c:pt idx="364">
                  <c:v>560</c:v>
                </c:pt>
                <c:pt idx="365">
                  <c:v>600</c:v>
                </c:pt>
                <c:pt idx="366">
                  <c:v>640</c:v>
                </c:pt>
                <c:pt idx="367">
                  <c:v>680</c:v>
                </c:pt>
                <c:pt idx="368">
                  <c:v>720</c:v>
                </c:pt>
                <c:pt idx="369">
                  <c:v>760</c:v>
                </c:pt>
                <c:pt idx="370">
                  <c:v>800</c:v>
                </c:pt>
                <c:pt idx="371">
                  <c:v>840</c:v>
                </c:pt>
                <c:pt idx="372">
                  <c:v>880</c:v>
                </c:pt>
                <c:pt idx="373">
                  <c:v>920</c:v>
                </c:pt>
                <c:pt idx="374">
                  <c:v>960</c:v>
                </c:pt>
                <c:pt idx="375">
                  <c:v>1000</c:v>
                </c:pt>
                <c:pt idx="376">
                  <c:v>1040</c:v>
                </c:pt>
                <c:pt idx="377">
                  <c:v>1080</c:v>
                </c:pt>
                <c:pt idx="378">
                  <c:v>1120</c:v>
                </c:pt>
                <c:pt idx="379">
                  <c:v>1160</c:v>
                </c:pt>
                <c:pt idx="380">
                  <c:v>1200</c:v>
                </c:pt>
                <c:pt idx="381">
                  <c:v>1240</c:v>
                </c:pt>
                <c:pt idx="382">
                  <c:v>1280</c:v>
                </c:pt>
                <c:pt idx="383">
                  <c:v>1320</c:v>
                </c:pt>
                <c:pt idx="384">
                  <c:v>1360</c:v>
                </c:pt>
                <c:pt idx="385">
                  <c:v>1400</c:v>
                </c:pt>
                <c:pt idx="386">
                  <c:v>1440</c:v>
                </c:pt>
                <c:pt idx="387">
                  <c:v>1480</c:v>
                </c:pt>
                <c:pt idx="388">
                  <c:v>1520</c:v>
                </c:pt>
                <c:pt idx="389">
                  <c:v>1560</c:v>
                </c:pt>
                <c:pt idx="390">
                  <c:v>1600</c:v>
                </c:pt>
                <c:pt idx="391">
                  <c:v>1640</c:v>
                </c:pt>
                <c:pt idx="392">
                  <c:v>1680</c:v>
                </c:pt>
                <c:pt idx="393">
                  <c:v>1720</c:v>
                </c:pt>
                <c:pt idx="394">
                  <c:v>1760</c:v>
                </c:pt>
                <c:pt idx="395">
                  <c:v>1800</c:v>
                </c:pt>
                <c:pt idx="396">
                  <c:v>1840</c:v>
                </c:pt>
                <c:pt idx="397">
                  <c:v>1880</c:v>
                </c:pt>
                <c:pt idx="398">
                  <c:v>1920</c:v>
                </c:pt>
                <c:pt idx="399">
                  <c:v>1960</c:v>
                </c:pt>
                <c:pt idx="400">
                  <c:v>2000</c:v>
                </c:pt>
                <c:pt idx="401">
                  <c:v>2040</c:v>
                </c:pt>
                <c:pt idx="402">
                  <c:v>2080</c:v>
                </c:pt>
                <c:pt idx="403">
                  <c:v>2120</c:v>
                </c:pt>
                <c:pt idx="404">
                  <c:v>2160</c:v>
                </c:pt>
                <c:pt idx="405">
                  <c:v>2200</c:v>
                </c:pt>
                <c:pt idx="406">
                  <c:v>2240</c:v>
                </c:pt>
                <c:pt idx="407">
                  <c:v>2280</c:v>
                </c:pt>
                <c:pt idx="408">
                  <c:v>2320</c:v>
                </c:pt>
                <c:pt idx="409">
                  <c:v>2360</c:v>
                </c:pt>
                <c:pt idx="410">
                  <c:v>2400</c:v>
                </c:pt>
                <c:pt idx="411">
                  <c:v>2440</c:v>
                </c:pt>
                <c:pt idx="412">
                  <c:v>2480</c:v>
                </c:pt>
                <c:pt idx="413">
                  <c:v>2520</c:v>
                </c:pt>
                <c:pt idx="414">
                  <c:v>2560</c:v>
                </c:pt>
                <c:pt idx="415">
                  <c:v>2600</c:v>
                </c:pt>
                <c:pt idx="416">
                  <c:v>2640</c:v>
                </c:pt>
                <c:pt idx="417">
                  <c:v>2680</c:v>
                </c:pt>
                <c:pt idx="418">
                  <c:v>2720</c:v>
                </c:pt>
                <c:pt idx="419">
                  <c:v>2760</c:v>
                </c:pt>
                <c:pt idx="420">
                  <c:v>2800</c:v>
                </c:pt>
                <c:pt idx="421">
                  <c:v>2840</c:v>
                </c:pt>
                <c:pt idx="422">
                  <c:v>2880</c:v>
                </c:pt>
                <c:pt idx="423">
                  <c:v>2920</c:v>
                </c:pt>
                <c:pt idx="424">
                  <c:v>2960</c:v>
                </c:pt>
                <c:pt idx="425">
                  <c:v>3000</c:v>
                </c:pt>
                <c:pt idx="426">
                  <c:v>3040</c:v>
                </c:pt>
                <c:pt idx="427">
                  <c:v>3080</c:v>
                </c:pt>
                <c:pt idx="428">
                  <c:v>3120</c:v>
                </c:pt>
                <c:pt idx="429">
                  <c:v>3160</c:v>
                </c:pt>
                <c:pt idx="430">
                  <c:v>3200</c:v>
                </c:pt>
                <c:pt idx="431">
                  <c:v>3240</c:v>
                </c:pt>
                <c:pt idx="432">
                  <c:v>3280</c:v>
                </c:pt>
                <c:pt idx="433">
                  <c:v>3320</c:v>
                </c:pt>
                <c:pt idx="434">
                  <c:v>3360</c:v>
                </c:pt>
                <c:pt idx="435">
                  <c:v>3400</c:v>
                </c:pt>
                <c:pt idx="436">
                  <c:v>3440</c:v>
                </c:pt>
                <c:pt idx="437">
                  <c:v>3480</c:v>
                </c:pt>
                <c:pt idx="438">
                  <c:v>3520</c:v>
                </c:pt>
                <c:pt idx="439">
                  <c:v>3560</c:v>
                </c:pt>
                <c:pt idx="440">
                  <c:v>3600</c:v>
                </c:pt>
                <c:pt idx="441">
                  <c:v>3640</c:v>
                </c:pt>
                <c:pt idx="442">
                  <c:v>3680</c:v>
                </c:pt>
                <c:pt idx="443">
                  <c:v>3720</c:v>
                </c:pt>
                <c:pt idx="444">
                  <c:v>3760</c:v>
                </c:pt>
                <c:pt idx="445">
                  <c:v>3800</c:v>
                </c:pt>
                <c:pt idx="446">
                  <c:v>3840</c:v>
                </c:pt>
                <c:pt idx="447">
                  <c:v>3880</c:v>
                </c:pt>
                <c:pt idx="448">
                  <c:v>3920</c:v>
                </c:pt>
                <c:pt idx="449">
                  <c:v>3960</c:v>
                </c:pt>
                <c:pt idx="450">
                  <c:v>4000</c:v>
                </c:pt>
                <c:pt idx="451">
                  <c:v>4040</c:v>
                </c:pt>
                <c:pt idx="452">
                  <c:v>4080</c:v>
                </c:pt>
                <c:pt idx="453">
                  <c:v>4120</c:v>
                </c:pt>
                <c:pt idx="454">
                  <c:v>4160</c:v>
                </c:pt>
                <c:pt idx="455">
                  <c:v>4200</c:v>
                </c:pt>
                <c:pt idx="456">
                  <c:v>4240</c:v>
                </c:pt>
                <c:pt idx="457">
                  <c:v>4280</c:v>
                </c:pt>
                <c:pt idx="458">
                  <c:v>4320</c:v>
                </c:pt>
                <c:pt idx="459">
                  <c:v>4360</c:v>
                </c:pt>
                <c:pt idx="460">
                  <c:v>4400</c:v>
                </c:pt>
                <c:pt idx="461">
                  <c:v>4440</c:v>
                </c:pt>
                <c:pt idx="462">
                  <c:v>4480</c:v>
                </c:pt>
                <c:pt idx="463">
                  <c:v>4520</c:v>
                </c:pt>
                <c:pt idx="464">
                  <c:v>4560</c:v>
                </c:pt>
                <c:pt idx="465">
                  <c:v>4600</c:v>
                </c:pt>
                <c:pt idx="466">
                  <c:v>4640</c:v>
                </c:pt>
                <c:pt idx="467">
                  <c:v>4680</c:v>
                </c:pt>
                <c:pt idx="468">
                  <c:v>4720</c:v>
                </c:pt>
                <c:pt idx="469">
                  <c:v>4760</c:v>
                </c:pt>
                <c:pt idx="470">
                  <c:v>4800</c:v>
                </c:pt>
                <c:pt idx="471">
                  <c:v>4840</c:v>
                </c:pt>
                <c:pt idx="472">
                  <c:v>4880</c:v>
                </c:pt>
                <c:pt idx="473">
                  <c:v>4920</c:v>
                </c:pt>
                <c:pt idx="474">
                  <c:v>4960</c:v>
                </c:pt>
                <c:pt idx="475">
                  <c:v>5000</c:v>
                </c:pt>
                <c:pt idx="476">
                  <c:v>5040</c:v>
                </c:pt>
                <c:pt idx="477">
                  <c:v>5080</c:v>
                </c:pt>
                <c:pt idx="478">
                  <c:v>5120</c:v>
                </c:pt>
                <c:pt idx="479">
                  <c:v>5160</c:v>
                </c:pt>
                <c:pt idx="480">
                  <c:v>5200</c:v>
                </c:pt>
                <c:pt idx="481">
                  <c:v>5240</c:v>
                </c:pt>
                <c:pt idx="482">
                  <c:v>5280</c:v>
                </c:pt>
                <c:pt idx="483">
                  <c:v>5320</c:v>
                </c:pt>
                <c:pt idx="484">
                  <c:v>5360</c:v>
                </c:pt>
                <c:pt idx="485">
                  <c:v>5400</c:v>
                </c:pt>
                <c:pt idx="486">
                  <c:v>5440</c:v>
                </c:pt>
                <c:pt idx="487">
                  <c:v>5480</c:v>
                </c:pt>
                <c:pt idx="488">
                  <c:v>5520</c:v>
                </c:pt>
                <c:pt idx="489">
                  <c:v>5560</c:v>
                </c:pt>
                <c:pt idx="490">
                  <c:v>5600</c:v>
                </c:pt>
                <c:pt idx="491">
                  <c:v>5640</c:v>
                </c:pt>
                <c:pt idx="492">
                  <c:v>5680</c:v>
                </c:pt>
                <c:pt idx="493">
                  <c:v>5720</c:v>
                </c:pt>
                <c:pt idx="494">
                  <c:v>5760</c:v>
                </c:pt>
                <c:pt idx="495">
                  <c:v>5800</c:v>
                </c:pt>
                <c:pt idx="496">
                  <c:v>5840</c:v>
                </c:pt>
                <c:pt idx="497">
                  <c:v>5880</c:v>
                </c:pt>
                <c:pt idx="498">
                  <c:v>5920</c:v>
                </c:pt>
                <c:pt idx="499">
                  <c:v>5960</c:v>
                </c:pt>
                <c:pt idx="500">
                  <c:v>6000</c:v>
                </c:pt>
                <c:pt idx="501">
                  <c:v>6040</c:v>
                </c:pt>
                <c:pt idx="502">
                  <c:v>6080</c:v>
                </c:pt>
                <c:pt idx="503">
                  <c:v>6120</c:v>
                </c:pt>
                <c:pt idx="504">
                  <c:v>6160</c:v>
                </c:pt>
                <c:pt idx="505">
                  <c:v>6200</c:v>
                </c:pt>
                <c:pt idx="506">
                  <c:v>6240</c:v>
                </c:pt>
                <c:pt idx="507">
                  <c:v>6280</c:v>
                </c:pt>
                <c:pt idx="508">
                  <c:v>6320</c:v>
                </c:pt>
                <c:pt idx="509">
                  <c:v>6360</c:v>
                </c:pt>
                <c:pt idx="510">
                  <c:v>6400</c:v>
                </c:pt>
                <c:pt idx="511">
                  <c:v>6440</c:v>
                </c:pt>
                <c:pt idx="512">
                  <c:v>6480</c:v>
                </c:pt>
                <c:pt idx="513">
                  <c:v>6520</c:v>
                </c:pt>
                <c:pt idx="514">
                  <c:v>6560</c:v>
                </c:pt>
                <c:pt idx="515">
                  <c:v>6600</c:v>
                </c:pt>
                <c:pt idx="516">
                  <c:v>6640</c:v>
                </c:pt>
                <c:pt idx="517">
                  <c:v>6680</c:v>
                </c:pt>
                <c:pt idx="518">
                  <c:v>6720</c:v>
                </c:pt>
                <c:pt idx="519">
                  <c:v>6760</c:v>
                </c:pt>
                <c:pt idx="520">
                  <c:v>6800</c:v>
                </c:pt>
                <c:pt idx="521">
                  <c:v>6840</c:v>
                </c:pt>
                <c:pt idx="522">
                  <c:v>6880</c:v>
                </c:pt>
                <c:pt idx="523">
                  <c:v>6920</c:v>
                </c:pt>
                <c:pt idx="524">
                  <c:v>6960</c:v>
                </c:pt>
                <c:pt idx="525">
                  <c:v>7000</c:v>
                </c:pt>
                <c:pt idx="526">
                  <c:v>7040</c:v>
                </c:pt>
                <c:pt idx="527">
                  <c:v>7080</c:v>
                </c:pt>
                <c:pt idx="528">
                  <c:v>7120</c:v>
                </c:pt>
                <c:pt idx="529">
                  <c:v>7160</c:v>
                </c:pt>
                <c:pt idx="530">
                  <c:v>7200</c:v>
                </c:pt>
                <c:pt idx="531">
                  <c:v>7240</c:v>
                </c:pt>
                <c:pt idx="532">
                  <c:v>7280</c:v>
                </c:pt>
                <c:pt idx="533">
                  <c:v>7320</c:v>
                </c:pt>
                <c:pt idx="534">
                  <c:v>7360</c:v>
                </c:pt>
                <c:pt idx="535">
                  <c:v>7400</c:v>
                </c:pt>
                <c:pt idx="536">
                  <c:v>7440</c:v>
                </c:pt>
                <c:pt idx="537">
                  <c:v>7480</c:v>
                </c:pt>
                <c:pt idx="538">
                  <c:v>7520</c:v>
                </c:pt>
                <c:pt idx="539">
                  <c:v>7560</c:v>
                </c:pt>
                <c:pt idx="540">
                  <c:v>7600</c:v>
                </c:pt>
                <c:pt idx="541">
                  <c:v>7640</c:v>
                </c:pt>
                <c:pt idx="542">
                  <c:v>7680</c:v>
                </c:pt>
                <c:pt idx="543">
                  <c:v>7720</c:v>
                </c:pt>
                <c:pt idx="544">
                  <c:v>7760</c:v>
                </c:pt>
                <c:pt idx="545">
                  <c:v>7800</c:v>
                </c:pt>
                <c:pt idx="546">
                  <c:v>7840</c:v>
                </c:pt>
                <c:pt idx="547">
                  <c:v>7880</c:v>
                </c:pt>
                <c:pt idx="548">
                  <c:v>7920</c:v>
                </c:pt>
                <c:pt idx="549">
                  <c:v>7960</c:v>
                </c:pt>
                <c:pt idx="550">
                  <c:v>8000</c:v>
                </c:pt>
                <c:pt idx="551">
                  <c:v>8040</c:v>
                </c:pt>
                <c:pt idx="552">
                  <c:v>8080</c:v>
                </c:pt>
                <c:pt idx="553">
                  <c:v>8120</c:v>
                </c:pt>
                <c:pt idx="554">
                  <c:v>8160</c:v>
                </c:pt>
                <c:pt idx="555">
                  <c:v>8200</c:v>
                </c:pt>
                <c:pt idx="556">
                  <c:v>8240</c:v>
                </c:pt>
                <c:pt idx="557">
                  <c:v>8280</c:v>
                </c:pt>
                <c:pt idx="558">
                  <c:v>8320</c:v>
                </c:pt>
                <c:pt idx="559">
                  <c:v>8360</c:v>
                </c:pt>
                <c:pt idx="560">
                  <c:v>8400</c:v>
                </c:pt>
                <c:pt idx="561">
                  <c:v>8440</c:v>
                </c:pt>
                <c:pt idx="562">
                  <c:v>8480</c:v>
                </c:pt>
                <c:pt idx="563">
                  <c:v>8520</c:v>
                </c:pt>
                <c:pt idx="564">
                  <c:v>8560</c:v>
                </c:pt>
                <c:pt idx="565">
                  <c:v>8600</c:v>
                </c:pt>
                <c:pt idx="566">
                  <c:v>8640</c:v>
                </c:pt>
                <c:pt idx="567">
                  <c:v>8680</c:v>
                </c:pt>
                <c:pt idx="568">
                  <c:v>8720</c:v>
                </c:pt>
                <c:pt idx="569">
                  <c:v>8760</c:v>
                </c:pt>
                <c:pt idx="570">
                  <c:v>8800</c:v>
                </c:pt>
                <c:pt idx="571">
                  <c:v>8840</c:v>
                </c:pt>
                <c:pt idx="572">
                  <c:v>8880</c:v>
                </c:pt>
                <c:pt idx="573">
                  <c:v>8920</c:v>
                </c:pt>
                <c:pt idx="574">
                  <c:v>8960</c:v>
                </c:pt>
                <c:pt idx="575">
                  <c:v>9000</c:v>
                </c:pt>
                <c:pt idx="576">
                  <c:v>9040</c:v>
                </c:pt>
                <c:pt idx="577">
                  <c:v>9080</c:v>
                </c:pt>
                <c:pt idx="578">
                  <c:v>9120</c:v>
                </c:pt>
                <c:pt idx="579">
                  <c:v>9160</c:v>
                </c:pt>
                <c:pt idx="580">
                  <c:v>9200</c:v>
                </c:pt>
                <c:pt idx="581">
                  <c:v>9240</c:v>
                </c:pt>
                <c:pt idx="582">
                  <c:v>9280</c:v>
                </c:pt>
                <c:pt idx="583">
                  <c:v>9320</c:v>
                </c:pt>
                <c:pt idx="584">
                  <c:v>9360</c:v>
                </c:pt>
                <c:pt idx="585">
                  <c:v>9400</c:v>
                </c:pt>
                <c:pt idx="586">
                  <c:v>9440</c:v>
                </c:pt>
                <c:pt idx="587">
                  <c:v>9480</c:v>
                </c:pt>
                <c:pt idx="588">
                  <c:v>9520</c:v>
                </c:pt>
                <c:pt idx="589">
                  <c:v>9560</c:v>
                </c:pt>
                <c:pt idx="590">
                  <c:v>9600</c:v>
                </c:pt>
                <c:pt idx="591">
                  <c:v>9640</c:v>
                </c:pt>
                <c:pt idx="592">
                  <c:v>9680</c:v>
                </c:pt>
                <c:pt idx="593">
                  <c:v>9720</c:v>
                </c:pt>
                <c:pt idx="594">
                  <c:v>9760</c:v>
                </c:pt>
                <c:pt idx="595">
                  <c:v>9800</c:v>
                </c:pt>
                <c:pt idx="596">
                  <c:v>9840</c:v>
                </c:pt>
                <c:pt idx="597">
                  <c:v>9880</c:v>
                </c:pt>
                <c:pt idx="598">
                  <c:v>9920</c:v>
                </c:pt>
                <c:pt idx="599">
                  <c:v>9960</c:v>
                </c:pt>
                <c:pt idx="600">
                  <c:v>10000</c:v>
                </c:pt>
                <c:pt idx="601">
                  <c:v>10040</c:v>
                </c:pt>
                <c:pt idx="602">
                  <c:v>10080</c:v>
                </c:pt>
                <c:pt idx="603">
                  <c:v>10120</c:v>
                </c:pt>
                <c:pt idx="604">
                  <c:v>10160</c:v>
                </c:pt>
                <c:pt idx="605">
                  <c:v>10200</c:v>
                </c:pt>
                <c:pt idx="606">
                  <c:v>10240</c:v>
                </c:pt>
                <c:pt idx="607">
                  <c:v>10280</c:v>
                </c:pt>
                <c:pt idx="608">
                  <c:v>10320</c:v>
                </c:pt>
                <c:pt idx="609">
                  <c:v>10360</c:v>
                </c:pt>
                <c:pt idx="610">
                  <c:v>10400</c:v>
                </c:pt>
                <c:pt idx="611">
                  <c:v>10440</c:v>
                </c:pt>
                <c:pt idx="612">
                  <c:v>10480</c:v>
                </c:pt>
                <c:pt idx="613">
                  <c:v>10520</c:v>
                </c:pt>
                <c:pt idx="614">
                  <c:v>10560</c:v>
                </c:pt>
                <c:pt idx="615">
                  <c:v>10600</c:v>
                </c:pt>
                <c:pt idx="616">
                  <c:v>10640</c:v>
                </c:pt>
                <c:pt idx="617">
                  <c:v>10680</c:v>
                </c:pt>
                <c:pt idx="618">
                  <c:v>10720</c:v>
                </c:pt>
                <c:pt idx="619">
                  <c:v>10760</c:v>
                </c:pt>
                <c:pt idx="620">
                  <c:v>10800</c:v>
                </c:pt>
              </c:numCache>
            </c:numRef>
          </c:cat>
          <c:val>
            <c:numRef>
              <c:f>'Hidden calculations'!$AC$2:$AC$303</c:f>
              <c:numCache>
                <c:ptCount val="302"/>
                <c:pt idx="0">
                  <c:v>9.487460948267156</c:v>
                </c:pt>
                <c:pt idx="1">
                  <c:v>9.487460948267156</c:v>
                </c:pt>
                <c:pt idx="2">
                  <c:v>9.487460948267156</c:v>
                </c:pt>
                <c:pt idx="3">
                  <c:v>9.487460948267156</c:v>
                </c:pt>
                <c:pt idx="4">
                  <c:v>9.487460948267156</c:v>
                </c:pt>
                <c:pt idx="5">
                  <c:v>9.487460948267156</c:v>
                </c:pt>
                <c:pt idx="6">
                  <c:v>9.487460948267156</c:v>
                </c:pt>
                <c:pt idx="7">
                  <c:v>9.487460948267156</c:v>
                </c:pt>
                <c:pt idx="8">
                  <c:v>9.487460948267156</c:v>
                </c:pt>
                <c:pt idx="9">
                  <c:v>9.487460948267156</c:v>
                </c:pt>
                <c:pt idx="10">
                  <c:v>9.487460948267156</c:v>
                </c:pt>
                <c:pt idx="11">
                  <c:v>9.487460948267156</c:v>
                </c:pt>
                <c:pt idx="12">
                  <c:v>9.487460948267156</c:v>
                </c:pt>
                <c:pt idx="13">
                  <c:v>9.487460948267156</c:v>
                </c:pt>
                <c:pt idx="14">
                  <c:v>9.487460948267156</c:v>
                </c:pt>
                <c:pt idx="15">
                  <c:v>9.487460948267156</c:v>
                </c:pt>
                <c:pt idx="16">
                  <c:v>9.487460948267156</c:v>
                </c:pt>
                <c:pt idx="17">
                  <c:v>9.487460948267156</c:v>
                </c:pt>
                <c:pt idx="18">
                  <c:v>9.487460948267156</c:v>
                </c:pt>
                <c:pt idx="19">
                  <c:v>9.487460948267156</c:v>
                </c:pt>
                <c:pt idx="20">
                  <c:v>9.487460948267156</c:v>
                </c:pt>
                <c:pt idx="21">
                  <c:v>9.487460948267156</c:v>
                </c:pt>
                <c:pt idx="22">
                  <c:v>9.487460948267156</c:v>
                </c:pt>
                <c:pt idx="23">
                  <c:v>9.487460948267156</c:v>
                </c:pt>
                <c:pt idx="24">
                  <c:v>9.487460948267156</c:v>
                </c:pt>
                <c:pt idx="25">
                  <c:v>9.487460948267156</c:v>
                </c:pt>
                <c:pt idx="26">
                  <c:v>9.487460948267156</c:v>
                </c:pt>
                <c:pt idx="27">
                  <c:v>9.487460948267156</c:v>
                </c:pt>
                <c:pt idx="28">
                  <c:v>9.487460948267156</c:v>
                </c:pt>
                <c:pt idx="29">
                  <c:v>9.487460948267156</c:v>
                </c:pt>
                <c:pt idx="30">
                  <c:v>9.487460948267156</c:v>
                </c:pt>
                <c:pt idx="31">
                  <c:v>9.487460948267156</c:v>
                </c:pt>
                <c:pt idx="32">
                  <c:v>9.487460948267156</c:v>
                </c:pt>
                <c:pt idx="33">
                  <c:v>9.487460948267156</c:v>
                </c:pt>
                <c:pt idx="34">
                  <c:v>9.487460948267156</c:v>
                </c:pt>
                <c:pt idx="35">
                  <c:v>9.487460948267156</c:v>
                </c:pt>
                <c:pt idx="36">
                  <c:v>9.487460948267156</c:v>
                </c:pt>
                <c:pt idx="37">
                  <c:v>9.487460948267156</c:v>
                </c:pt>
                <c:pt idx="38">
                  <c:v>9.487460948267156</c:v>
                </c:pt>
                <c:pt idx="39">
                  <c:v>9.487460948267156</c:v>
                </c:pt>
                <c:pt idx="40">
                  <c:v>9.487460948267156</c:v>
                </c:pt>
                <c:pt idx="41">
                  <c:v>9.487460948267156</c:v>
                </c:pt>
                <c:pt idx="42">
                  <c:v>9.487460948267156</c:v>
                </c:pt>
                <c:pt idx="43">
                  <c:v>9.487460948267156</c:v>
                </c:pt>
                <c:pt idx="44">
                  <c:v>9.487460948267156</c:v>
                </c:pt>
                <c:pt idx="45">
                  <c:v>9.487460948267156</c:v>
                </c:pt>
                <c:pt idx="46">
                  <c:v>9.487460948267156</c:v>
                </c:pt>
                <c:pt idx="47">
                  <c:v>9.487460948267156</c:v>
                </c:pt>
                <c:pt idx="48">
                  <c:v>9.487460948267156</c:v>
                </c:pt>
                <c:pt idx="49">
                  <c:v>9.487460948267156</c:v>
                </c:pt>
                <c:pt idx="50">
                  <c:v>9.487460948267156</c:v>
                </c:pt>
                <c:pt idx="51">
                  <c:v>9.487460948267156</c:v>
                </c:pt>
                <c:pt idx="52">
                  <c:v>9.487460948267156</c:v>
                </c:pt>
                <c:pt idx="53">
                  <c:v>9.487460948267156</c:v>
                </c:pt>
                <c:pt idx="54">
                  <c:v>9.487460948267156</c:v>
                </c:pt>
                <c:pt idx="55">
                  <c:v>9.487460948267156</c:v>
                </c:pt>
                <c:pt idx="56">
                  <c:v>9.487460948267156</c:v>
                </c:pt>
                <c:pt idx="57">
                  <c:v>9.487460948267156</c:v>
                </c:pt>
                <c:pt idx="58">
                  <c:v>9.487460948267156</c:v>
                </c:pt>
                <c:pt idx="59">
                  <c:v>9.487460948267156</c:v>
                </c:pt>
                <c:pt idx="60">
                  <c:v>9.487460948267156</c:v>
                </c:pt>
                <c:pt idx="61">
                  <c:v>9.487460948267156</c:v>
                </c:pt>
                <c:pt idx="62">
                  <c:v>9.487460948267156</c:v>
                </c:pt>
                <c:pt idx="63">
                  <c:v>9.487460948267156</c:v>
                </c:pt>
                <c:pt idx="64">
                  <c:v>9.487460948267156</c:v>
                </c:pt>
                <c:pt idx="65">
                  <c:v>9.487460948267156</c:v>
                </c:pt>
                <c:pt idx="66">
                  <c:v>9.487460948267156</c:v>
                </c:pt>
                <c:pt idx="67">
                  <c:v>9.487460948267156</c:v>
                </c:pt>
                <c:pt idx="68">
                  <c:v>9.487460948267156</c:v>
                </c:pt>
                <c:pt idx="69">
                  <c:v>9.487460948267156</c:v>
                </c:pt>
                <c:pt idx="70">
                  <c:v>9.487460948267156</c:v>
                </c:pt>
                <c:pt idx="71">
                  <c:v>9.487460948267156</c:v>
                </c:pt>
                <c:pt idx="72">
                  <c:v>9.487460948267156</c:v>
                </c:pt>
                <c:pt idx="73">
                  <c:v>9.487460948267156</c:v>
                </c:pt>
                <c:pt idx="74">
                  <c:v>9.487460948267156</c:v>
                </c:pt>
                <c:pt idx="75">
                  <c:v>9.487460948267156</c:v>
                </c:pt>
                <c:pt idx="76">
                  <c:v>9.487460948267156</c:v>
                </c:pt>
                <c:pt idx="77">
                  <c:v>9.487460948267156</c:v>
                </c:pt>
                <c:pt idx="78">
                  <c:v>9.487460948267156</c:v>
                </c:pt>
                <c:pt idx="79">
                  <c:v>9.487460948267156</c:v>
                </c:pt>
                <c:pt idx="80">
                  <c:v>9.487460948267156</c:v>
                </c:pt>
                <c:pt idx="81">
                  <c:v>9.487460948267156</c:v>
                </c:pt>
                <c:pt idx="82">
                  <c:v>9.487460948267156</c:v>
                </c:pt>
                <c:pt idx="83">
                  <c:v>9.487460948267156</c:v>
                </c:pt>
                <c:pt idx="84">
                  <c:v>9.487460948267156</c:v>
                </c:pt>
                <c:pt idx="85">
                  <c:v>9.487460948267156</c:v>
                </c:pt>
                <c:pt idx="86">
                  <c:v>9.487460948267156</c:v>
                </c:pt>
                <c:pt idx="87">
                  <c:v>9.487460948267156</c:v>
                </c:pt>
                <c:pt idx="88">
                  <c:v>9.487460948267156</c:v>
                </c:pt>
                <c:pt idx="89">
                  <c:v>9.487460948267156</c:v>
                </c:pt>
                <c:pt idx="90">
                  <c:v>9.487460948267156</c:v>
                </c:pt>
                <c:pt idx="91">
                  <c:v>9.487460948267156</c:v>
                </c:pt>
                <c:pt idx="92">
                  <c:v>9.487460948267156</c:v>
                </c:pt>
                <c:pt idx="93">
                  <c:v>9.487460948267156</c:v>
                </c:pt>
                <c:pt idx="94">
                  <c:v>9.487460948267156</c:v>
                </c:pt>
                <c:pt idx="95">
                  <c:v>9.487460948267156</c:v>
                </c:pt>
                <c:pt idx="96">
                  <c:v>9.487460948267156</c:v>
                </c:pt>
                <c:pt idx="97">
                  <c:v>9.487460948267156</c:v>
                </c:pt>
                <c:pt idx="98">
                  <c:v>9.487460948267156</c:v>
                </c:pt>
                <c:pt idx="99">
                  <c:v>9.487460948267156</c:v>
                </c:pt>
                <c:pt idx="100">
                  <c:v>9.487460948267156</c:v>
                </c:pt>
                <c:pt idx="101">
                  <c:v>9.487460948267156</c:v>
                </c:pt>
                <c:pt idx="102">
                  <c:v>9.487460948267156</c:v>
                </c:pt>
                <c:pt idx="103">
                  <c:v>9.487460948267156</c:v>
                </c:pt>
                <c:pt idx="104">
                  <c:v>9.487460948267156</c:v>
                </c:pt>
                <c:pt idx="105">
                  <c:v>9.487460948267156</c:v>
                </c:pt>
                <c:pt idx="106">
                  <c:v>9.487460948267156</c:v>
                </c:pt>
                <c:pt idx="107">
                  <c:v>9.487460948267156</c:v>
                </c:pt>
                <c:pt idx="108">
                  <c:v>9.487460948267156</c:v>
                </c:pt>
                <c:pt idx="109">
                  <c:v>9.487460948267156</c:v>
                </c:pt>
                <c:pt idx="110">
                  <c:v>9.487460948267156</c:v>
                </c:pt>
                <c:pt idx="111">
                  <c:v>9.487460948267156</c:v>
                </c:pt>
                <c:pt idx="112">
                  <c:v>9.487460948267156</c:v>
                </c:pt>
                <c:pt idx="113">
                  <c:v>9.487460948267156</c:v>
                </c:pt>
                <c:pt idx="114">
                  <c:v>9.487460948267156</c:v>
                </c:pt>
                <c:pt idx="115">
                  <c:v>9.487460948267156</c:v>
                </c:pt>
                <c:pt idx="116">
                  <c:v>9.487460948267156</c:v>
                </c:pt>
                <c:pt idx="117">
                  <c:v>9.487460948267156</c:v>
                </c:pt>
                <c:pt idx="118">
                  <c:v>9.487460948267156</c:v>
                </c:pt>
                <c:pt idx="119">
                  <c:v>9.487460948267156</c:v>
                </c:pt>
                <c:pt idx="120">
                  <c:v>9.487460948267156</c:v>
                </c:pt>
                <c:pt idx="121">
                  <c:v>9.487460948267156</c:v>
                </c:pt>
                <c:pt idx="122">
                  <c:v>9.487460948267156</c:v>
                </c:pt>
                <c:pt idx="123">
                  <c:v>9.487460948267156</c:v>
                </c:pt>
                <c:pt idx="124">
                  <c:v>9.487460948267156</c:v>
                </c:pt>
                <c:pt idx="125">
                  <c:v>9.487460948267156</c:v>
                </c:pt>
                <c:pt idx="126">
                  <c:v>9.487460948267156</c:v>
                </c:pt>
                <c:pt idx="127">
                  <c:v>9.487460948267156</c:v>
                </c:pt>
                <c:pt idx="128">
                  <c:v>9.487460948267156</c:v>
                </c:pt>
                <c:pt idx="129">
                  <c:v>9.487460948267156</c:v>
                </c:pt>
                <c:pt idx="130">
                  <c:v>9.487460948267156</c:v>
                </c:pt>
                <c:pt idx="131">
                  <c:v>9.487460948267156</c:v>
                </c:pt>
                <c:pt idx="132">
                  <c:v>9.487460948267156</c:v>
                </c:pt>
                <c:pt idx="133">
                  <c:v>9.487460948267156</c:v>
                </c:pt>
                <c:pt idx="134">
                  <c:v>9.487460948267156</c:v>
                </c:pt>
                <c:pt idx="135">
                  <c:v>9.487460948267156</c:v>
                </c:pt>
                <c:pt idx="136">
                  <c:v>9.487460948267156</c:v>
                </c:pt>
                <c:pt idx="137">
                  <c:v>9.487460948267156</c:v>
                </c:pt>
                <c:pt idx="138">
                  <c:v>9.487460948267156</c:v>
                </c:pt>
                <c:pt idx="139">
                  <c:v>9.487460948267156</c:v>
                </c:pt>
                <c:pt idx="140">
                  <c:v>9.487460948267156</c:v>
                </c:pt>
                <c:pt idx="141">
                  <c:v>9.487460948267156</c:v>
                </c:pt>
                <c:pt idx="142">
                  <c:v>9.487460948267156</c:v>
                </c:pt>
                <c:pt idx="143">
                  <c:v>9.487460948267156</c:v>
                </c:pt>
                <c:pt idx="144">
                  <c:v>9.487460948267156</c:v>
                </c:pt>
                <c:pt idx="145">
                  <c:v>9.487460948267156</c:v>
                </c:pt>
                <c:pt idx="146">
                  <c:v>9.487460948267156</c:v>
                </c:pt>
                <c:pt idx="147">
                  <c:v>9.487460948267156</c:v>
                </c:pt>
                <c:pt idx="148">
                  <c:v>9.487460948267156</c:v>
                </c:pt>
                <c:pt idx="149">
                  <c:v>9.487460948267156</c:v>
                </c:pt>
                <c:pt idx="150">
                  <c:v>9.487460948267156</c:v>
                </c:pt>
                <c:pt idx="151">
                  <c:v>9.487460948267156</c:v>
                </c:pt>
                <c:pt idx="152">
                  <c:v>9.487460948267156</c:v>
                </c:pt>
                <c:pt idx="153">
                  <c:v>9.487460948267156</c:v>
                </c:pt>
                <c:pt idx="154">
                  <c:v>9.487460948267156</c:v>
                </c:pt>
                <c:pt idx="155">
                  <c:v>9.487460948267156</c:v>
                </c:pt>
                <c:pt idx="156">
                  <c:v>9.487460948267156</c:v>
                </c:pt>
                <c:pt idx="157">
                  <c:v>9.487460948267156</c:v>
                </c:pt>
                <c:pt idx="158">
                  <c:v>9.487460948267156</c:v>
                </c:pt>
                <c:pt idx="159">
                  <c:v>9.487460948267156</c:v>
                </c:pt>
                <c:pt idx="160">
                  <c:v>9.487460948267156</c:v>
                </c:pt>
                <c:pt idx="161">
                  <c:v>9.487460948267156</c:v>
                </c:pt>
                <c:pt idx="162">
                  <c:v>9.487460948267156</c:v>
                </c:pt>
                <c:pt idx="163">
                  <c:v>9.487460948267156</c:v>
                </c:pt>
                <c:pt idx="164">
                  <c:v>9.487460948267156</c:v>
                </c:pt>
                <c:pt idx="165">
                  <c:v>9.487460948267156</c:v>
                </c:pt>
                <c:pt idx="166">
                  <c:v>9.487460948267156</c:v>
                </c:pt>
                <c:pt idx="167">
                  <c:v>9.487460948267156</c:v>
                </c:pt>
                <c:pt idx="168">
                  <c:v>9.487460948267156</c:v>
                </c:pt>
                <c:pt idx="169">
                  <c:v>9.487460948267156</c:v>
                </c:pt>
                <c:pt idx="170">
                  <c:v>9.487460948267156</c:v>
                </c:pt>
                <c:pt idx="171">
                  <c:v>9.487460948267156</c:v>
                </c:pt>
                <c:pt idx="172">
                  <c:v>9.487460948267156</c:v>
                </c:pt>
                <c:pt idx="173">
                  <c:v>9.487460948267156</c:v>
                </c:pt>
                <c:pt idx="174">
                  <c:v>9.487460948267156</c:v>
                </c:pt>
                <c:pt idx="175">
                  <c:v>9.487460948267156</c:v>
                </c:pt>
                <c:pt idx="176">
                  <c:v>9.487460948267156</c:v>
                </c:pt>
                <c:pt idx="177">
                  <c:v>9.487460948267156</c:v>
                </c:pt>
                <c:pt idx="178">
                  <c:v>9.487460948267156</c:v>
                </c:pt>
                <c:pt idx="179">
                  <c:v>9.487460948267156</c:v>
                </c:pt>
                <c:pt idx="180">
                  <c:v>9.487460948267156</c:v>
                </c:pt>
                <c:pt idx="181">
                  <c:v>9.487460948267156</c:v>
                </c:pt>
                <c:pt idx="182">
                  <c:v>9.487460948267156</c:v>
                </c:pt>
                <c:pt idx="183">
                  <c:v>9.487460948267156</c:v>
                </c:pt>
                <c:pt idx="184">
                  <c:v>9.487460948267156</c:v>
                </c:pt>
                <c:pt idx="185">
                  <c:v>9.487460948267156</c:v>
                </c:pt>
                <c:pt idx="186">
                  <c:v>9.487460948267156</c:v>
                </c:pt>
                <c:pt idx="187">
                  <c:v>9.487460948267156</c:v>
                </c:pt>
                <c:pt idx="188">
                  <c:v>9.487460948267156</c:v>
                </c:pt>
                <c:pt idx="189">
                  <c:v>9.487460948267156</c:v>
                </c:pt>
                <c:pt idx="190">
                  <c:v>9.487460948267156</c:v>
                </c:pt>
                <c:pt idx="191">
                  <c:v>9.487460948267156</c:v>
                </c:pt>
                <c:pt idx="192">
                  <c:v>9.487460948267156</c:v>
                </c:pt>
                <c:pt idx="193">
                  <c:v>9.487460948267156</c:v>
                </c:pt>
                <c:pt idx="194">
                  <c:v>9.487460948267156</c:v>
                </c:pt>
                <c:pt idx="195">
                  <c:v>9.487460948267156</c:v>
                </c:pt>
                <c:pt idx="196">
                  <c:v>9.487460948267156</c:v>
                </c:pt>
                <c:pt idx="197">
                  <c:v>9.487460948267156</c:v>
                </c:pt>
                <c:pt idx="198">
                  <c:v>9.487460948267156</c:v>
                </c:pt>
                <c:pt idx="199">
                  <c:v>9.487460948267156</c:v>
                </c:pt>
                <c:pt idx="200">
                  <c:v>9.487460948267156</c:v>
                </c:pt>
                <c:pt idx="201">
                  <c:v>9.487460948267156</c:v>
                </c:pt>
                <c:pt idx="202">
                  <c:v>9.487460948267156</c:v>
                </c:pt>
                <c:pt idx="203">
                  <c:v>9.487460948267156</c:v>
                </c:pt>
                <c:pt idx="204">
                  <c:v>9.487460948267156</c:v>
                </c:pt>
                <c:pt idx="205">
                  <c:v>9.487460948267156</c:v>
                </c:pt>
                <c:pt idx="206">
                  <c:v>9.487460948267156</c:v>
                </c:pt>
                <c:pt idx="207">
                  <c:v>9.487460948267156</c:v>
                </c:pt>
                <c:pt idx="208">
                  <c:v>9.487460948267156</c:v>
                </c:pt>
                <c:pt idx="209">
                  <c:v>9.487460948267156</c:v>
                </c:pt>
                <c:pt idx="210">
                  <c:v>9.487460948267156</c:v>
                </c:pt>
                <c:pt idx="211">
                  <c:v>9.487460948267156</c:v>
                </c:pt>
                <c:pt idx="212">
                  <c:v>9.487460948267156</c:v>
                </c:pt>
                <c:pt idx="213">
                  <c:v>9.487460948267156</c:v>
                </c:pt>
                <c:pt idx="214">
                  <c:v>9.487460948267156</c:v>
                </c:pt>
                <c:pt idx="215">
                  <c:v>9.487460948267156</c:v>
                </c:pt>
                <c:pt idx="216">
                  <c:v>9.487460948267156</c:v>
                </c:pt>
                <c:pt idx="217">
                  <c:v>9.487460948267156</c:v>
                </c:pt>
                <c:pt idx="218">
                  <c:v>9.487460948267156</c:v>
                </c:pt>
                <c:pt idx="219">
                  <c:v>9.487460948267156</c:v>
                </c:pt>
                <c:pt idx="220">
                  <c:v>9.487460948267156</c:v>
                </c:pt>
                <c:pt idx="221">
                  <c:v>9.487460948267156</c:v>
                </c:pt>
                <c:pt idx="222">
                  <c:v>9.487460948267156</c:v>
                </c:pt>
                <c:pt idx="223">
                  <c:v>9.487460948267156</c:v>
                </c:pt>
                <c:pt idx="224">
                  <c:v>9.487460948267156</c:v>
                </c:pt>
                <c:pt idx="225">
                  <c:v>9.487460948267156</c:v>
                </c:pt>
                <c:pt idx="226">
                  <c:v>9.487460948267156</c:v>
                </c:pt>
                <c:pt idx="227">
                  <c:v>9.487460948267156</c:v>
                </c:pt>
                <c:pt idx="228">
                  <c:v>9.487460948267156</c:v>
                </c:pt>
                <c:pt idx="229">
                  <c:v>9.487460948267156</c:v>
                </c:pt>
                <c:pt idx="230">
                  <c:v>9.487460948267156</c:v>
                </c:pt>
                <c:pt idx="231">
                  <c:v>9.487460948267156</c:v>
                </c:pt>
                <c:pt idx="232">
                  <c:v>9.487460948267156</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numCache>
            </c:numRef>
          </c:val>
        </c:ser>
        <c:ser>
          <c:idx val="7"/>
          <c:order val="7"/>
          <c:tx>
            <c:strRef>
              <c:f>'Hidden calculations'!$AD$1</c:f>
              <c:strCache>
                <c:ptCount val="1"/>
                <c:pt idx="0">
                  <c:v>low q avc</c:v>
                </c:pt>
              </c:strCache>
            </c:strRef>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cat>
            <c:numRef>
              <c:f>'Hidden calculations'!$S$2:$S$622</c:f>
              <c:numCache>
                <c:ptCount val="621"/>
                <c:pt idx="0">
                  <c:v>0</c:v>
                </c:pt>
                <c:pt idx="1">
                  <c:v>0.2</c:v>
                </c:pt>
                <c:pt idx="2">
                  <c:v>0.4</c:v>
                </c:pt>
                <c:pt idx="3">
                  <c:v>0.6000000000000001</c:v>
                </c:pt>
                <c:pt idx="4">
                  <c:v>0.8</c:v>
                </c:pt>
                <c:pt idx="5">
                  <c:v>1</c:v>
                </c:pt>
                <c:pt idx="6">
                  <c:v>1.2</c:v>
                </c:pt>
                <c:pt idx="7">
                  <c:v>1.4</c:v>
                </c:pt>
                <c:pt idx="8">
                  <c:v>1.5999999999999999</c:v>
                </c:pt>
                <c:pt idx="9">
                  <c:v>1.7999999999999998</c:v>
                </c:pt>
                <c:pt idx="10">
                  <c:v>1.9999999999999998</c:v>
                </c:pt>
                <c:pt idx="11">
                  <c:v>2.1999999999999997</c:v>
                </c:pt>
                <c:pt idx="12">
                  <c:v>2.4</c:v>
                </c:pt>
                <c:pt idx="13">
                  <c:v>2.6</c:v>
                </c:pt>
                <c:pt idx="14">
                  <c:v>2.8000000000000003</c:v>
                </c:pt>
                <c:pt idx="15">
                  <c:v>3.0000000000000004</c:v>
                </c:pt>
                <c:pt idx="16">
                  <c:v>3.2000000000000006</c:v>
                </c:pt>
                <c:pt idx="17">
                  <c:v>3.400000000000001</c:v>
                </c:pt>
                <c:pt idx="18">
                  <c:v>3.600000000000001</c:v>
                </c:pt>
                <c:pt idx="19">
                  <c:v>3.800000000000001</c:v>
                </c:pt>
                <c:pt idx="20">
                  <c:v>4.000000000000001</c:v>
                </c:pt>
                <c:pt idx="21">
                  <c:v>4.200000000000001</c:v>
                </c:pt>
                <c:pt idx="22">
                  <c:v>4.400000000000001</c:v>
                </c:pt>
                <c:pt idx="23">
                  <c:v>4.600000000000001</c:v>
                </c:pt>
                <c:pt idx="24">
                  <c:v>4.800000000000002</c:v>
                </c:pt>
                <c:pt idx="25">
                  <c:v>5.000000000000002</c:v>
                </c:pt>
                <c:pt idx="26">
                  <c:v>5.200000000000002</c:v>
                </c:pt>
                <c:pt idx="27">
                  <c:v>5.400000000000002</c:v>
                </c:pt>
                <c:pt idx="28">
                  <c:v>5.600000000000002</c:v>
                </c:pt>
                <c:pt idx="29">
                  <c:v>5.8000000000000025</c:v>
                </c:pt>
                <c:pt idx="30">
                  <c:v>6.000000000000003</c:v>
                </c:pt>
                <c:pt idx="31">
                  <c:v>6.200000000000003</c:v>
                </c:pt>
                <c:pt idx="32">
                  <c:v>6.400000000000003</c:v>
                </c:pt>
                <c:pt idx="33">
                  <c:v>6.600000000000003</c:v>
                </c:pt>
                <c:pt idx="34">
                  <c:v>6.800000000000003</c:v>
                </c:pt>
                <c:pt idx="35">
                  <c:v>7.0000000000000036</c:v>
                </c:pt>
                <c:pt idx="36">
                  <c:v>7.200000000000004</c:v>
                </c:pt>
                <c:pt idx="37">
                  <c:v>7.400000000000004</c:v>
                </c:pt>
                <c:pt idx="38">
                  <c:v>7.600000000000004</c:v>
                </c:pt>
                <c:pt idx="39">
                  <c:v>7.800000000000004</c:v>
                </c:pt>
                <c:pt idx="40">
                  <c:v>8.000000000000004</c:v>
                </c:pt>
                <c:pt idx="41">
                  <c:v>8.200000000000003</c:v>
                </c:pt>
                <c:pt idx="42">
                  <c:v>8.400000000000002</c:v>
                </c:pt>
                <c:pt idx="43">
                  <c:v>8.600000000000001</c:v>
                </c:pt>
                <c:pt idx="44">
                  <c:v>8.8</c:v>
                </c:pt>
                <c:pt idx="45">
                  <c:v>9</c:v>
                </c:pt>
                <c:pt idx="46">
                  <c:v>9.2</c:v>
                </c:pt>
                <c:pt idx="47">
                  <c:v>9.399999999999999</c:v>
                </c:pt>
                <c:pt idx="48">
                  <c:v>9.599999999999998</c:v>
                </c:pt>
                <c:pt idx="49">
                  <c:v>9.799999999999997</c:v>
                </c:pt>
                <c:pt idx="50">
                  <c:v>9.999999999999996</c:v>
                </c:pt>
                <c:pt idx="51">
                  <c:v>10.199999999999996</c:v>
                </c:pt>
                <c:pt idx="52">
                  <c:v>10.399999999999995</c:v>
                </c:pt>
                <c:pt idx="53">
                  <c:v>10.599999999999994</c:v>
                </c:pt>
                <c:pt idx="54">
                  <c:v>10.799999999999994</c:v>
                </c:pt>
                <c:pt idx="55">
                  <c:v>10.999999999999993</c:v>
                </c:pt>
                <c:pt idx="56">
                  <c:v>11.199999999999992</c:v>
                </c:pt>
                <c:pt idx="57">
                  <c:v>11.399999999999991</c:v>
                </c:pt>
                <c:pt idx="58">
                  <c:v>11.59999999999999</c:v>
                </c:pt>
                <c:pt idx="59">
                  <c:v>11.79999999999999</c:v>
                </c:pt>
                <c:pt idx="60">
                  <c:v>11.99999999999999</c:v>
                </c:pt>
                <c:pt idx="61">
                  <c:v>12.199999999999989</c:v>
                </c:pt>
                <c:pt idx="62">
                  <c:v>12.399999999999988</c:v>
                </c:pt>
                <c:pt idx="63">
                  <c:v>12.599999999999987</c:v>
                </c:pt>
                <c:pt idx="64">
                  <c:v>12.799999999999986</c:v>
                </c:pt>
                <c:pt idx="65">
                  <c:v>12.999999999999986</c:v>
                </c:pt>
                <c:pt idx="66">
                  <c:v>13.199999999999985</c:v>
                </c:pt>
                <c:pt idx="67">
                  <c:v>13.399999999999984</c:v>
                </c:pt>
                <c:pt idx="68">
                  <c:v>13.599999999999984</c:v>
                </c:pt>
                <c:pt idx="69">
                  <c:v>13.799999999999983</c:v>
                </c:pt>
                <c:pt idx="70">
                  <c:v>13.999999999999982</c:v>
                </c:pt>
                <c:pt idx="71">
                  <c:v>14.199999999999982</c:v>
                </c:pt>
                <c:pt idx="72">
                  <c:v>14.39999999999998</c:v>
                </c:pt>
                <c:pt idx="73">
                  <c:v>14.59999999999998</c:v>
                </c:pt>
                <c:pt idx="74">
                  <c:v>14.79999999999998</c:v>
                </c:pt>
                <c:pt idx="75">
                  <c:v>14.999999999999979</c:v>
                </c:pt>
                <c:pt idx="76">
                  <c:v>15.199999999999978</c:v>
                </c:pt>
                <c:pt idx="77">
                  <c:v>15.399999999999977</c:v>
                </c:pt>
                <c:pt idx="78">
                  <c:v>15.599999999999977</c:v>
                </c:pt>
                <c:pt idx="79">
                  <c:v>15.799999999999976</c:v>
                </c:pt>
                <c:pt idx="80">
                  <c:v>15.999999999999975</c:v>
                </c:pt>
                <c:pt idx="81">
                  <c:v>16.199999999999974</c:v>
                </c:pt>
                <c:pt idx="82">
                  <c:v>16.399999999999974</c:v>
                </c:pt>
                <c:pt idx="83">
                  <c:v>16.599999999999973</c:v>
                </c:pt>
                <c:pt idx="84">
                  <c:v>16.799999999999972</c:v>
                </c:pt>
                <c:pt idx="85">
                  <c:v>16.99999999999997</c:v>
                </c:pt>
                <c:pt idx="86">
                  <c:v>17.19999999999997</c:v>
                </c:pt>
                <c:pt idx="87">
                  <c:v>17.39999999999997</c:v>
                </c:pt>
                <c:pt idx="88">
                  <c:v>17.59999999999997</c:v>
                </c:pt>
                <c:pt idx="89">
                  <c:v>17.79999999999997</c:v>
                </c:pt>
                <c:pt idx="90">
                  <c:v>17.999999999999968</c:v>
                </c:pt>
                <c:pt idx="91">
                  <c:v>18.199999999999967</c:v>
                </c:pt>
                <c:pt idx="92">
                  <c:v>18.399999999999967</c:v>
                </c:pt>
                <c:pt idx="93">
                  <c:v>18.599999999999966</c:v>
                </c:pt>
                <c:pt idx="94">
                  <c:v>18.799999999999965</c:v>
                </c:pt>
                <c:pt idx="95">
                  <c:v>18.999999999999964</c:v>
                </c:pt>
                <c:pt idx="96">
                  <c:v>19.199999999999964</c:v>
                </c:pt>
                <c:pt idx="97">
                  <c:v>19.399999999999963</c:v>
                </c:pt>
                <c:pt idx="98">
                  <c:v>19.599999999999962</c:v>
                </c:pt>
                <c:pt idx="99">
                  <c:v>19.79999999999996</c:v>
                </c:pt>
                <c:pt idx="100">
                  <c:v>19.99999999999996</c:v>
                </c:pt>
                <c:pt idx="101">
                  <c:v>20.19999999999996</c:v>
                </c:pt>
                <c:pt idx="102">
                  <c:v>20.39999999999996</c:v>
                </c:pt>
                <c:pt idx="103">
                  <c:v>20.59999999999996</c:v>
                </c:pt>
                <c:pt idx="104">
                  <c:v>20.799999999999958</c:v>
                </c:pt>
                <c:pt idx="105">
                  <c:v>20.999999999999957</c:v>
                </c:pt>
                <c:pt idx="106">
                  <c:v>21.199999999999957</c:v>
                </c:pt>
                <c:pt idx="107">
                  <c:v>21.399999999999956</c:v>
                </c:pt>
                <c:pt idx="108">
                  <c:v>21.599999999999955</c:v>
                </c:pt>
                <c:pt idx="109">
                  <c:v>21.799999999999955</c:v>
                </c:pt>
                <c:pt idx="110">
                  <c:v>21.999999999999954</c:v>
                </c:pt>
                <c:pt idx="111">
                  <c:v>22.199999999999953</c:v>
                </c:pt>
                <c:pt idx="112">
                  <c:v>22.399999999999952</c:v>
                </c:pt>
                <c:pt idx="113">
                  <c:v>22.59999999999995</c:v>
                </c:pt>
                <c:pt idx="114">
                  <c:v>22.79999999999995</c:v>
                </c:pt>
                <c:pt idx="115">
                  <c:v>22.99999999999995</c:v>
                </c:pt>
                <c:pt idx="116">
                  <c:v>23.19999999999995</c:v>
                </c:pt>
                <c:pt idx="117">
                  <c:v>23.39999999999995</c:v>
                </c:pt>
                <c:pt idx="118">
                  <c:v>23.599999999999948</c:v>
                </c:pt>
                <c:pt idx="119">
                  <c:v>23.799999999999947</c:v>
                </c:pt>
                <c:pt idx="120">
                  <c:v>23.999999999999947</c:v>
                </c:pt>
                <c:pt idx="121">
                  <c:v>24.199999999999946</c:v>
                </c:pt>
                <c:pt idx="122">
                  <c:v>24.399999999999945</c:v>
                </c:pt>
                <c:pt idx="123">
                  <c:v>24.599999999999945</c:v>
                </c:pt>
                <c:pt idx="124">
                  <c:v>24.799999999999944</c:v>
                </c:pt>
                <c:pt idx="125">
                  <c:v>24.999999999999943</c:v>
                </c:pt>
                <c:pt idx="126">
                  <c:v>25.199999999999942</c:v>
                </c:pt>
                <c:pt idx="127">
                  <c:v>25.39999999999994</c:v>
                </c:pt>
                <c:pt idx="128">
                  <c:v>25.59999999999994</c:v>
                </c:pt>
                <c:pt idx="129">
                  <c:v>25.79999999999994</c:v>
                </c:pt>
                <c:pt idx="130">
                  <c:v>25.99999999999994</c:v>
                </c:pt>
                <c:pt idx="131">
                  <c:v>26.19999999999994</c:v>
                </c:pt>
                <c:pt idx="132">
                  <c:v>26.399999999999938</c:v>
                </c:pt>
                <c:pt idx="133">
                  <c:v>26.599999999999937</c:v>
                </c:pt>
                <c:pt idx="134">
                  <c:v>26.799999999999937</c:v>
                </c:pt>
                <c:pt idx="135">
                  <c:v>26.999999999999936</c:v>
                </c:pt>
                <c:pt idx="136">
                  <c:v>27.199999999999935</c:v>
                </c:pt>
                <c:pt idx="137">
                  <c:v>27.399999999999935</c:v>
                </c:pt>
                <c:pt idx="138">
                  <c:v>27.599999999999934</c:v>
                </c:pt>
                <c:pt idx="139">
                  <c:v>27.799999999999933</c:v>
                </c:pt>
                <c:pt idx="140">
                  <c:v>27.999999999999932</c:v>
                </c:pt>
                <c:pt idx="141">
                  <c:v>28.199999999999932</c:v>
                </c:pt>
                <c:pt idx="142">
                  <c:v>28.39999999999993</c:v>
                </c:pt>
                <c:pt idx="143">
                  <c:v>28.59999999999993</c:v>
                </c:pt>
                <c:pt idx="144">
                  <c:v>28.79999999999993</c:v>
                </c:pt>
                <c:pt idx="145">
                  <c:v>28.99999999999993</c:v>
                </c:pt>
                <c:pt idx="146">
                  <c:v>29.19999999999993</c:v>
                </c:pt>
                <c:pt idx="147">
                  <c:v>29.399999999999928</c:v>
                </c:pt>
                <c:pt idx="148">
                  <c:v>29.599999999999927</c:v>
                </c:pt>
                <c:pt idx="149">
                  <c:v>29.799999999999926</c:v>
                </c:pt>
                <c:pt idx="150">
                  <c:v>29.999999999999925</c:v>
                </c:pt>
                <c:pt idx="151">
                  <c:v>30.199999999999925</c:v>
                </c:pt>
                <c:pt idx="152">
                  <c:v>30.399999999999924</c:v>
                </c:pt>
                <c:pt idx="153">
                  <c:v>30.599999999999923</c:v>
                </c:pt>
                <c:pt idx="154">
                  <c:v>30.799999999999923</c:v>
                </c:pt>
                <c:pt idx="155">
                  <c:v>30.999999999999922</c:v>
                </c:pt>
                <c:pt idx="156">
                  <c:v>31.19999999999992</c:v>
                </c:pt>
                <c:pt idx="157">
                  <c:v>31.39999999999992</c:v>
                </c:pt>
                <c:pt idx="158">
                  <c:v>31.59999999999992</c:v>
                </c:pt>
                <c:pt idx="159">
                  <c:v>31.79999999999992</c:v>
                </c:pt>
                <c:pt idx="160">
                  <c:v>31.99999999999992</c:v>
                </c:pt>
                <c:pt idx="161">
                  <c:v>32.19999999999992</c:v>
                </c:pt>
                <c:pt idx="162">
                  <c:v>32.39999999999992</c:v>
                </c:pt>
                <c:pt idx="163">
                  <c:v>32.59999999999992</c:v>
                </c:pt>
                <c:pt idx="164">
                  <c:v>32.799999999999926</c:v>
                </c:pt>
                <c:pt idx="165">
                  <c:v>32.99999999999993</c:v>
                </c:pt>
                <c:pt idx="166">
                  <c:v>33.19999999999993</c:v>
                </c:pt>
                <c:pt idx="167">
                  <c:v>33.399999999999935</c:v>
                </c:pt>
                <c:pt idx="168">
                  <c:v>33.59999999999994</c:v>
                </c:pt>
                <c:pt idx="169">
                  <c:v>33.79999999999994</c:v>
                </c:pt>
                <c:pt idx="170">
                  <c:v>33.99999999999994</c:v>
                </c:pt>
                <c:pt idx="171">
                  <c:v>34.199999999999946</c:v>
                </c:pt>
                <c:pt idx="172">
                  <c:v>34.39999999999995</c:v>
                </c:pt>
                <c:pt idx="173">
                  <c:v>34.59999999999995</c:v>
                </c:pt>
                <c:pt idx="174">
                  <c:v>34.799999999999955</c:v>
                </c:pt>
                <c:pt idx="175">
                  <c:v>34.99999999999996</c:v>
                </c:pt>
                <c:pt idx="176">
                  <c:v>35.19999999999996</c:v>
                </c:pt>
                <c:pt idx="177">
                  <c:v>35.39999999999996</c:v>
                </c:pt>
                <c:pt idx="178">
                  <c:v>35.599999999999966</c:v>
                </c:pt>
                <c:pt idx="179">
                  <c:v>35.79999999999997</c:v>
                </c:pt>
                <c:pt idx="180">
                  <c:v>35.99999999999997</c:v>
                </c:pt>
                <c:pt idx="181">
                  <c:v>36.199999999999974</c:v>
                </c:pt>
                <c:pt idx="182">
                  <c:v>36.39999999999998</c:v>
                </c:pt>
                <c:pt idx="183">
                  <c:v>36.59999999999998</c:v>
                </c:pt>
                <c:pt idx="184">
                  <c:v>36.79999999999998</c:v>
                </c:pt>
                <c:pt idx="185">
                  <c:v>36.999999999999986</c:v>
                </c:pt>
                <c:pt idx="186">
                  <c:v>37.19999999999999</c:v>
                </c:pt>
                <c:pt idx="187">
                  <c:v>37.39999999999999</c:v>
                </c:pt>
                <c:pt idx="188">
                  <c:v>37.599999999999994</c:v>
                </c:pt>
                <c:pt idx="189">
                  <c:v>37.8</c:v>
                </c:pt>
                <c:pt idx="190">
                  <c:v>38</c:v>
                </c:pt>
                <c:pt idx="191">
                  <c:v>38.2</c:v>
                </c:pt>
                <c:pt idx="192">
                  <c:v>38.400000000000006</c:v>
                </c:pt>
                <c:pt idx="193">
                  <c:v>38.60000000000001</c:v>
                </c:pt>
                <c:pt idx="194">
                  <c:v>38.80000000000001</c:v>
                </c:pt>
                <c:pt idx="195">
                  <c:v>39.000000000000014</c:v>
                </c:pt>
                <c:pt idx="196">
                  <c:v>39.20000000000002</c:v>
                </c:pt>
                <c:pt idx="197">
                  <c:v>39.40000000000002</c:v>
                </c:pt>
                <c:pt idx="198">
                  <c:v>39.60000000000002</c:v>
                </c:pt>
                <c:pt idx="199">
                  <c:v>39.800000000000026</c:v>
                </c:pt>
                <c:pt idx="200">
                  <c:v>40.00000000000003</c:v>
                </c:pt>
                <c:pt idx="201">
                  <c:v>40.20000000000003</c:v>
                </c:pt>
                <c:pt idx="202">
                  <c:v>40.400000000000034</c:v>
                </c:pt>
                <c:pt idx="203">
                  <c:v>40.60000000000004</c:v>
                </c:pt>
                <c:pt idx="204">
                  <c:v>40.80000000000004</c:v>
                </c:pt>
                <c:pt idx="205">
                  <c:v>41.00000000000004</c:v>
                </c:pt>
                <c:pt idx="206">
                  <c:v>41.200000000000045</c:v>
                </c:pt>
                <c:pt idx="207">
                  <c:v>41.40000000000005</c:v>
                </c:pt>
                <c:pt idx="208">
                  <c:v>41.60000000000005</c:v>
                </c:pt>
                <c:pt idx="209">
                  <c:v>41.800000000000054</c:v>
                </c:pt>
                <c:pt idx="210">
                  <c:v>42.00000000000006</c:v>
                </c:pt>
                <c:pt idx="211">
                  <c:v>42.20000000000006</c:v>
                </c:pt>
                <c:pt idx="212">
                  <c:v>42.40000000000006</c:v>
                </c:pt>
                <c:pt idx="213">
                  <c:v>42.600000000000065</c:v>
                </c:pt>
                <c:pt idx="214">
                  <c:v>42.80000000000007</c:v>
                </c:pt>
                <c:pt idx="215">
                  <c:v>43.00000000000007</c:v>
                </c:pt>
                <c:pt idx="216">
                  <c:v>43.200000000000074</c:v>
                </c:pt>
                <c:pt idx="217">
                  <c:v>43.40000000000008</c:v>
                </c:pt>
                <c:pt idx="218">
                  <c:v>43.60000000000008</c:v>
                </c:pt>
                <c:pt idx="219">
                  <c:v>43.80000000000008</c:v>
                </c:pt>
                <c:pt idx="220">
                  <c:v>44.000000000000085</c:v>
                </c:pt>
                <c:pt idx="221">
                  <c:v>44.20000000000009</c:v>
                </c:pt>
                <c:pt idx="222">
                  <c:v>44.40000000000009</c:v>
                </c:pt>
                <c:pt idx="223">
                  <c:v>44.600000000000094</c:v>
                </c:pt>
                <c:pt idx="224">
                  <c:v>44.8000000000001</c:v>
                </c:pt>
                <c:pt idx="225">
                  <c:v>45.0000000000001</c:v>
                </c:pt>
                <c:pt idx="226">
                  <c:v>45.2000000000001</c:v>
                </c:pt>
                <c:pt idx="227">
                  <c:v>45.400000000000105</c:v>
                </c:pt>
                <c:pt idx="228">
                  <c:v>45.60000000000011</c:v>
                </c:pt>
                <c:pt idx="229">
                  <c:v>45.80000000000011</c:v>
                </c:pt>
                <c:pt idx="230">
                  <c:v>46.000000000000114</c:v>
                </c:pt>
                <c:pt idx="231">
                  <c:v>46.20000000000012</c:v>
                </c:pt>
                <c:pt idx="232">
                  <c:v>46.40000000000012</c:v>
                </c:pt>
                <c:pt idx="233">
                  <c:v>46.60000000000012</c:v>
                </c:pt>
                <c:pt idx="234">
                  <c:v>46.800000000000125</c:v>
                </c:pt>
                <c:pt idx="235">
                  <c:v>47.00000000000013</c:v>
                </c:pt>
                <c:pt idx="236">
                  <c:v>47.20000000000013</c:v>
                </c:pt>
                <c:pt idx="237">
                  <c:v>47.400000000000134</c:v>
                </c:pt>
                <c:pt idx="238">
                  <c:v>47.600000000000136</c:v>
                </c:pt>
                <c:pt idx="239">
                  <c:v>47.80000000000014</c:v>
                </c:pt>
                <c:pt idx="240">
                  <c:v>48.00000000000014</c:v>
                </c:pt>
                <c:pt idx="241">
                  <c:v>48.200000000000145</c:v>
                </c:pt>
                <c:pt idx="242">
                  <c:v>48.40000000000015</c:v>
                </c:pt>
                <c:pt idx="243">
                  <c:v>48.60000000000015</c:v>
                </c:pt>
                <c:pt idx="244">
                  <c:v>48.80000000000015</c:v>
                </c:pt>
                <c:pt idx="245">
                  <c:v>49.000000000000156</c:v>
                </c:pt>
                <c:pt idx="246">
                  <c:v>49.20000000000016</c:v>
                </c:pt>
                <c:pt idx="247">
                  <c:v>49.40000000000016</c:v>
                </c:pt>
                <c:pt idx="248">
                  <c:v>49.600000000000165</c:v>
                </c:pt>
                <c:pt idx="249">
                  <c:v>49.80000000000017</c:v>
                </c:pt>
                <c:pt idx="250">
                  <c:v>50.00000000000017</c:v>
                </c:pt>
                <c:pt idx="251">
                  <c:v>50.20000000000017</c:v>
                </c:pt>
                <c:pt idx="252">
                  <c:v>50.400000000000176</c:v>
                </c:pt>
                <c:pt idx="253">
                  <c:v>50.60000000000018</c:v>
                </c:pt>
                <c:pt idx="254">
                  <c:v>50.80000000000018</c:v>
                </c:pt>
                <c:pt idx="255">
                  <c:v>51.000000000000185</c:v>
                </c:pt>
                <c:pt idx="256">
                  <c:v>51.20000000000019</c:v>
                </c:pt>
                <c:pt idx="257">
                  <c:v>51.40000000000019</c:v>
                </c:pt>
                <c:pt idx="258">
                  <c:v>51.60000000000019</c:v>
                </c:pt>
                <c:pt idx="259">
                  <c:v>51.800000000000196</c:v>
                </c:pt>
                <c:pt idx="260">
                  <c:v>52.0000000000002</c:v>
                </c:pt>
                <c:pt idx="261">
                  <c:v>52.2000000000002</c:v>
                </c:pt>
                <c:pt idx="262">
                  <c:v>52.400000000000205</c:v>
                </c:pt>
                <c:pt idx="263">
                  <c:v>52.60000000000021</c:v>
                </c:pt>
                <c:pt idx="264">
                  <c:v>52.80000000000021</c:v>
                </c:pt>
                <c:pt idx="265">
                  <c:v>53.00000000000021</c:v>
                </c:pt>
                <c:pt idx="266">
                  <c:v>53.200000000000216</c:v>
                </c:pt>
                <c:pt idx="267">
                  <c:v>53.40000000000022</c:v>
                </c:pt>
                <c:pt idx="268">
                  <c:v>53.60000000000022</c:v>
                </c:pt>
                <c:pt idx="269">
                  <c:v>53.800000000000225</c:v>
                </c:pt>
                <c:pt idx="270">
                  <c:v>54.00000000000023</c:v>
                </c:pt>
                <c:pt idx="271">
                  <c:v>54.20000000000023</c:v>
                </c:pt>
                <c:pt idx="272">
                  <c:v>54.40000000000023</c:v>
                </c:pt>
                <c:pt idx="273">
                  <c:v>54.600000000000236</c:v>
                </c:pt>
                <c:pt idx="274">
                  <c:v>54.80000000000024</c:v>
                </c:pt>
                <c:pt idx="275">
                  <c:v>55.00000000000024</c:v>
                </c:pt>
                <c:pt idx="276">
                  <c:v>55.200000000000244</c:v>
                </c:pt>
                <c:pt idx="277">
                  <c:v>55.40000000000025</c:v>
                </c:pt>
                <c:pt idx="278">
                  <c:v>55.60000000000025</c:v>
                </c:pt>
                <c:pt idx="279">
                  <c:v>55.80000000000025</c:v>
                </c:pt>
                <c:pt idx="280">
                  <c:v>56.000000000000256</c:v>
                </c:pt>
                <c:pt idx="281">
                  <c:v>56.20000000000026</c:v>
                </c:pt>
                <c:pt idx="282">
                  <c:v>56.40000000000026</c:v>
                </c:pt>
                <c:pt idx="283">
                  <c:v>56.600000000000264</c:v>
                </c:pt>
                <c:pt idx="284">
                  <c:v>56.80000000000027</c:v>
                </c:pt>
                <c:pt idx="285">
                  <c:v>57.00000000000027</c:v>
                </c:pt>
                <c:pt idx="286">
                  <c:v>57.20000000000027</c:v>
                </c:pt>
                <c:pt idx="287">
                  <c:v>57.400000000000276</c:v>
                </c:pt>
                <c:pt idx="288">
                  <c:v>57.60000000000028</c:v>
                </c:pt>
                <c:pt idx="289">
                  <c:v>57.80000000000028</c:v>
                </c:pt>
                <c:pt idx="290">
                  <c:v>58.000000000000284</c:v>
                </c:pt>
                <c:pt idx="291">
                  <c:v>58.20000000000029</c:v>
                </c:pt>
                <c:pt idx="292">
                  <c:v>58.40000000000029</c:v>
                </c:pt>
                <c:pt idx="293">
                  <c:v>58.60000000000029</c:v>
                </c:pt>
                <c:pt idx="294">
                  <c:v>58.800000000000296</c:v>
                </c:pt>
                <c:pt idx="295">
                  <c:v>59.0000000000003</c:v>
                </c:pt>
                <c:pt idx="296">
                  <c:v>59.2000000000003</c:v>
                </c:pt>
                <c:pt idx="297">
                  <c:v>59.400000000000304</c:v>
                </c:pt>
                <c:pt idx="298">
                  <c:v>59.60000000000031</c:v>
                </c:pt>
                <c:pt idx="299">
                  <c:v>59.80000000000031</c:v>
                </c:pt>
                <c:pt idx="300">
                  <c:v>60.00000000000031</c:v>
                </c:pt>
                <c:pt idx="301">
                  <c:v>60</c:v>
                </c:pt>
                <c:pt idx="350">
                  <c:v>0</c:v>
                </c:pt>
                <c:pt idx="351">
                  <c:v>40</c:v>
                </c:pt>
                <c:pt idx="352">
                  <c:v>80</c:v>
                </c:pt>
                <c:pt idx="353">
                  <c:v>120</c:v>
                </c:pt>
                <c:pt idx="354">
                  <c:v>160</c:v>
                </c:pt>
                <c:pt idx="355">
                  <c:v>200</c:v>
                </c:pt>
                <c:pt idx="356">
                  <c:v>240</c:v>
                </c:pt>
                <c:pt idx="357">
                  <c:v>280</c:v>
                </c:pt>
                <c:pt idx="358">
                  <c:v>320</c:v>
                </c:pt>
                <c:pt idx="359">
                  <c:v>360</c:v>
                </c:pt>
                <c:pt idx="360">
                  <c:v>400</c:v>
                </c:pt>
                <c:pt idx="361">
                  <c:v>440</c:v>
                </c:pt>
                <c:pt idx="362">
                  <c:v>480</c:v>
                </c:pt>
                <c:pt idx="363">
                  <c:v>520</c:v>
                </c:pt>
                <c:pt idx="364">
                  <c:v>560</c:v>
                </c:pt>
                <c:pt idx="365">
                  <c:v>600</c:v>
                </c:pt>
                <c:pt idx="366">
                  <c:v>640</c:v>
                </c:pt>
                <c:pt idx="367">
                  <c:v>680</c:v>
                </c:pt>
                <c:pt idx="368">
                  <c:v>720</c:v>
                </c:pt>
                <c:pt idx="369">
                  <c:v>760</c:v>
                </c:pt>
                <c:pt idx="370">
                  <c:v>800</c:v>
                </c:pt>
                <c:pt idx="371">
                  <c:v>840</c:v>
                </c:pt>
                <c:pt idx="372">
                  <c:v>880</c:v>
                </c:pt>
                <c:pt idx="373">
                  <c:v>920</c:v>
                </c:pt>
                <c:pt idx="374">
                  <c:v>960</c:v>
                </c:pt>
                <c:pt idx="375">
                  <c:v>1000</c:v>
                </c:pt>
                <c:pt idx="376">
                  <c:v>1040</c:v>
                </c:pt>
                <c:pt idx="377">
                  <c:v>1080</c:v>
                </c:pt>
                <c:pt idx="378">
                  <c:v>1120</c:v>
                </c:pt>
                <c:pt idx="379">
                  <c:v>1160</c:v>
                </c:pt>
                <c:pt idx="380">
                  <c:v>1200</c:v>
                </c:pt>
                <c:pt idx="381">
                  <c:v>1240</c:v>
                </c:pt>
                <c:pt idx="382">
                  <c:v>1280</c:v>
                </c:pt>
                <c:pt idx="383">
                  <c:v>1320</c:v>
                </c:pt>
                <c:pt idx="384">
                  <c:v>1360</c:v>
                </c:pt>
                <c:pt idx="385">
                  <c:v>1400</c:v>
                </c:pt>
                <c:pt idx="386">
                  <c:v>1440</c:v>
                </c:pt>
                <c:pt idx="387">
                  <c:v>1480</c:v>
                </c:pt>
                <c:pt idx="388">
                  <c:v>1520</c:v>
                </c:pt>
                <c:pt idx="389">
                  <c:v>1560</c:v>
                </c:pt>
                <c:pt idx="390">
                  <c:v>1600</c:v>
                </c:pt>
                <c:pt idx="391">
                  <c:v>1640</c:v>
                </c:pt>
                <c:pt idx="392">
                  <c:v>1680</c:v>
                </c:pt>
                <c:pt idx="393">
                  <c:v>1720</c:v>
                </c:pt>
                <c:pt idx="394">
                  <c:v>1760</c:v>
                </c:pt>
                <c:pt idx="395">
                  <c:v>1800</c:v>
                </c:pt>
                <c:pt idx="396">
                  <c:v>1840</c:v>
                </c:pt>
                <c:pt idx="397">
                  <c:v>1880</c:v>
                </c:pt>
                <c:pt idx="398">
                  <c:v>1920</c:v>
                </c:pt>
                <c:pt idx="399">
                  <c:v>1960</c:v>
                </c:pt>
                <c:pt idx="400">
                  <c:v>2000</c:v>
                </c:pt>
                <c:pt idx="401">
                  <c:v>2040</c:v>
                </c:pt>
                <c:pt idx="402">
                  <c:v>2080</c:v>
                </c:pt>
                <c:pt idx="403">
                  <c:v>2120</c:v>
                </c:pt>
                <c:pt idx="404">
                  <c:v>2160</c:v>
                </c:pt>
                <c:pt idx="405">
                  <c:v>2200</c:v>
                </c:pt>
                <c:pt idx="406">
                  <c:v>2240</c:v>
                </c:pt>
                <c:pt idx="407">
                  <c:v>2280</c:v>
                </c:pt>
                <c:pt idx="408">
                  <c:v>2320</c:v>
                </c:pt>
                <c:pt idx="409">
                  <c:v>2360</c:v>
                </c:pt>
                <c:pt idx="410">
                  <c:v>2400</c:v>
                </c:pt>
                <c:pt idx="411">
                  <c:v>2440</c:v>
                </c:pt>
                <c:pt idx="412">
                  <c:v>2480</c:v>
                </c:pt>
                <c:pt idx="413">
                  <c:v>2520</c:v>
                </c:pt>
                <c:pt idx="414">
                  <c:v>2560</c:v>
                </c:pt>
                <c:pt idx="415">
                  <c:v>2600</c:v>
                </c:pt>
                <c:pt idx="416">
                  <c:v>2640</c:v>
                </c:pt>
                <c:pt idx="417">
                  <c:v>2680</c:v>
                </c:pt>
                <c:pt idx="418">
                  <c:v>2720</c:v>
                </c:pt>
                <c:pt idx="419">
                  <c:v>2760</c:v>
                </c:pt>
                <c:pt idx="420">
                  <c:v>2800</c:v>
                </c:pt>
                <c:pt idx="421">
                  <c:v>2840</c:v>
                </c:pt>
                <c:pt idx="422">
                  <c:v>2880</c:v>
                </c:pt>
                <c:pt idx="423">
                  <c:v>2920</c:v>
                </c:pt>
                <c:pt idx="424">
                  <c:v>2960</c:v>
                </c:pt>
                <c:pt idx="425">
                  <c:v>3000</c:v>
                </c:pt>
                <c:pt idx="426">
                  <c:v>3040</c:v>
                </c:pt>
                <c:pt idx="427">
                  <c:v>3080</c:v>
                </c:pt>
                <c:pt idx="428">
                  <c:v>3120</c:v>
                </c:pt>
                <c:pt idx="429">
                  <c:v>3160</c:v>
                </c:pt>
                <c:pt idx="430">
                  <c:v>3200</c:v>
                </c:pt>
                <c:pt idx="431">
                  <c:v>3240</c:v>
                </c:pt>
                <c:pt idx="432">
                  <c:v>3280</c:v>
                </c:pt>
                <c:pt idx="433">
                  <c:v>3320</c:v>
                </c:pt>
                <c:pt idx="434">
                  <c:v>3360</c:v>
                </c:pt>
                <c:pt idx="435">
                  <c:v>3400</c:v>
                </c:pt>
                <c:pt idx="436">
                  <c:v>3440</c:v>
                </c:pt>
                <c:pt idx="437">
                  <c:v>3480</c:v>
                </c:pt>
                <c:pt idx="438">
                  <c:v>3520</c:v>
                </c:pt>
                <c:pt idx="439">
                  <c:v>3560</c:v>
                </c:pt>
                <c:pt idx="440">
                  <c:v>3600</c:v>
                </c:pt>
                <c:pt idx="441">
                  <c:v>3640</c:v>
                </c:pt>
                <c:pt idx="442">
                  <c:v>3680</c:v>
                </c:pt>
                <c:pt idx="443">
                  <c:v>3720</c:v>
                </c:pt>
                <c:pt idx="444">
                  <c:v>3760</c:v>
                </c:pt>
                <c:pt idx="445">
                  <c:v>3800</c:v>
                </c:pt>
                <c:pt idx="446">
                  <c:v>3840</c:v>
                </c:pt>
                <c:pt idx="447">
                  <c:v>3880</c:v>
                </c:pt>
                <c:pt idx="448">
                  <c:v>3920</c:v>
                </c:pt>
                <c:pt idx="449">
                  <c:v>3960</c:v>
                </c:pt>
                <c:pt idx="450">
                  <c:v>4000</c:v>
                </c:pt>
                <c:pt idx="451">
                  <c:v>4040</c:v>
                </c:pt>
                <c:pt idx="452">
                  <c:v>4080</c:v>
                </c:pt>
                <c:pt idx="453">
                  <c:v>4120</c:v>
                </c:pt>
                <c:pt idx="454">
                  <c:v>4160</c:v>
                </c:pt>
                <c:pt idx="455">
                  <c:v>4200</c:v>
                </c:pt>
                <c:pt idx="456">
                  <c:v>4240</c:v>
                </c:pt>
                <c:pt idx="457">
                  <c:v>4280</c:v>
                </c:pt>
                <c:pt idx="458">
                  <c:v>4320</c:v>
                </c:pt>
                <c:pt idx="459">
                  <c:v>4360</c:v>
                </c:pt>
                <c:pt idx="460">
                  <c:v>4400</c:v>
                </c:pt>
                <c:pt idx="461">
                  <c:v>4440</c:v>
                </c:pt>
                <c:pt idx="462">
                  <c:v>4480</c:v>
                </c:pt>
                <c:pt idx="463">
                  <c:v>4520</c:v>
                </c:pt>
                <c:pt idx="464">
                  <c:v>4560</c:v>
                </c:pt>
                <c:pt idx="465">
                  <c:v>4600</c:v>
                </c:pt>
                <c:pt idx="466">
                  <c:v>4640</c:v>
                </c:pt>
                <c:pt idx="467">
                  <c:v>4680</c:v>
                </c:pt>
                <c:pt idx="468">
                  <c:v>4720</c:v>
                </c:pt>
                <c:pt idx="469">
                  <c:v>4760</c:v>
                </c:pt>
                <c:pt idx="470">
                  <c:v>4800</c:v>
                </c:pt>
                <c:pt idx="471">
                  <c:v>4840</c:v>
                </c:pt>
                <c:pt idx="472">
                  <c:v>4880</c:v>
                </c:pt>
                <c:pt idx="473">
                  <c:v>4920</c:v>
                </c:pt>
                <c:pt idx="474">
                  <c:v>4960</c:v>
                </c:pt>
                <c:pt idx="475">
                  <c:v>5000</c:v>
                </c:pt>
                <c:pt idx="476">
                  <c:v>5040</c:v>
                </c:pt>
                <c:pt idx="477">
                  <c:v>5080</c:v>
                </c:pt>
                <c:pt idx="478">
                  <c:v>5120</c:v>
                </c:pt>
                <c:pt idx="479">
                  <c:v>5160</c:v>
                </c:pt>
                <c:pt idx="480">
                  <c:v>5200</c:v>
                </c:pt>
                <c:pt idx="481">
                  <c:v>5240</c:v>
                </c:pt>
                <c:pt idx="482">
                  <c:v>5280</c:v>
                </c:pt>
                <c:pt idx="483">
                  <c:v>5320</c:v>
                </c:pt>
                <c:pt idx="484">
                  <c:v>5360</c:v>
                </c:pt>
                <c:pt idx="485">
                  <c:v>5400</c:v>
                </c:pt>
                <c:pt idx="486">
                  <c:v>5440</c:v>
                </c:pt>
                <c:pt idx="487">
                  <c:v>5480</c:v>
                </c:pt>
                <c:pt idx="488">
                  <c:v>5520</c:v>
                </c:pt>
                <c:pt idx="489">
                  <c:v>5560</c:v>
                </c:pt>
                <c:pt idx="490">
                  <c:v>5600</c:v>
                </c:pt>
                <c:pt idx="491">
                  <c:v>5640</c:v>
                </c:pt>
                <c:pt idx="492">
                  <c:v>5680</c:v>
                </c:pt>
                <c:pt idx="493">
                  <c:v>5720</c:v>
                </c:pt>
                <c:pt idx="494">
                  <c:v>5760</c:v>
                </c:pt>
                <c:pt idx="495">
                  <c:v>5800</c:v>
                </c:pt>
                <c:pt idx="496">
                  <c:v>5840</c:v>
                </c:pt>
                <c:pt idx="497">
                  <c:v>5880</c:v>
                </c:pt>
                <c:pt idx="498">
                  <c:v>5920</c:v>
                </c:pt>
                <c:pt idx="499">
                  <c:v>5960</c:v>
                </c:pt>
                <c:pt idx="500">
                  <c:v>6000</c:v>
                </c:pt>
                <c:pt idx="501">
                  <c:v>6040</c:v>
                </c:pt>
                <c:pt idx="502">
                  <c:v>6080</c:v>
                </c:pt>
                <c:pt idx="503">
                  <c:v>6120</c:v>
                </c:pt>
                <c:pt idx="504">
                  <c:v>6160</c:v>
                </c:pt>
                <c:pt idx="505">
                  <c:v>6200</c:v>
                </c:pt>
                <c:pt idx="506">
                  <c:v>6240</c:v>
                </c:pt>
                <c:pt idx="507">
                  <c:v>6280</c:v>
                </c:pt>
                <c:pt idx="508">
                  <c:v>6320</c:v>
                </c:pt>
                <c:pt idx="509">
                  <c:v>6360</c:v>
                </c:pt>
                <c:pt idx="510">
                  <c:v>6400</c:v>
                </c:pt>
                <c:pt idx="511">
                  <c:v>6440</c:v>
                </c:pt>
                <c:pt idx="512">
                  <c:v>6480</c:v>
                </c:pt>
                <c:pt idx="513">
                  <c:v>6520</c:v>
                </c:pt>
                <c:pt idx="514">
                  <c:v>6560</c:v>
                </c:pt>
                <c:pt idx="515">
                  <c:v>6600</c:v>
                </c:pt>
                <c:pt idx="516">
                  <c:v>6640</c:v>
                </c:pt>
                <c:pt idx="517">
                  <c:v>6680</c:v>
                </c:pt>
                <c:pt idx="518">
                  <c:v>6720</c:v>
                </c:pt>
                <c:pt idx="519">
                  <c:v>6760</c:v>
                </c:pt>
                <c:pt idx="520">
                  <c:v>6800</c:v>
                </c:pt>
                <c:pt idx="521">
                  <c:v>6840</c:v>
                </c:pt>
                <c:pt idx="522">
                  <c:v>6880</c:v>
                </c:pt>
                <c:pt idx="523">
                  <c:v>6920</c:v>
                </c:pt>
                <c:pt idx="524">
                  <c:v>6960</c:v>
                </c:pt>
                <c:pt idx="525">
                  <c:v>7000</c:v>
                </c:pt>
                <c:pt idx="526">
                  <c:v>7040</c:v>
                </c:pt>
                <c:pt idx="527">
                  <c:v>7080</c:v>
                </c:pt>
                <c:pt idx="528">
                  <c:v>7120</c:v>
                </c:pt>
                <c:pt idx="529">
                  <c:v>7160</c:v>
                </c:pt>
                <c:pt idx="530">
                  <c:v>7200</c:v>
                </c:pt>
                <c:pt idx="531">
                  <c:v>7240</c:v>
                </c:pt>
                <c:pt idx="532">
                  <c:v>7280</c:v>
                </c:pt>
                <c:pt idx="533">
                  <c:v>7320</c:v>
                </c:pt>
                <c:pt idx="534">
                  <c:v>7360</c:v>
                </c:pt>
                <c:pt idx="535">
                  <c:v>7400</c:v>
                </c:pt>
                <c:pt idx="536">
                  <c:v>7440</c:v>
                </c:pt>
                <c:pt idx="537">
                  <c:v>7480</c:v>
                </c:pt>
                <c:pt idx="538">
                  <c:v>7520</c:v>
                </c:pt>
                <c:pt idx="539">
                  <c:v>7560</c:v>
                </c:pt>
                <c:pt idx="540">
                  <c:v>7600</c:v>
                </c:pt>
                <c:pt idx="541">
                  <c:v>7640</c:v>
                </c:pt>
                <c:pt idx="542">
                  <c:v>7680</c:v>
                </c:pt>
                <c:pt idx="543">
                  <c:v>7720</c:v>
                </c:pt>
                <c:pt idx="544">
                  <c:v>7760</c:v>
                </c:pt>
                <c:pt idx="545">
                  <c:v>7800</c:v>
                </c:pt>
                <c:pt idx="546">
                  <c:v>7840</c:v>
                </c:pt>
                <c:pt idx="547">
                  <c:v>7880</c:v>
                </c:pt>
                <c:pt idx="548">
                  <c:v>7920</c:v>
                </c:pt>
                <c:pt idx="549">
                  <c:v>7960</c:v>
                </c:pt>
                <c:pt idx="550">
                  <c:v>8000</c:v>
                </c:pt>
                <c:pt idx="551">
                  <c:v>8040</c:v>
                </c:pt>
                <c:pt idx="552">
                  <c:v>8080</c:v>
                </c:pt>
                <c:pt idx="553">
                  <c:v>8120</c:v>
                </c:pt>
                <c:pt idx="554">
                  <c:v>8160</c:v>
                </c:pt>
                <c:pt idx="555">
                  <c:v>8200</c:v>
                </c:pt>
                <c:pt idx="556">
                  <c:v>8240</c:v>
                </c:pt>
                <c:pt idx="557">
                  <c:v>8280</c:v>
                </c:pt>
                <c:pt idx="558">
                  <c:v>8320</c:v>
                </c:pt>
                <c:pt idx="559">
                  <c:v>8360</c:v>
                </c:pt>
                <c:pt idx="560">
                  <c:v>8400</c:v>
                </c:pt>
                <c:pt idx="561">
                  <c:v>8440</c:v>
                </c:pt>
                <c:pt idx="562">
                  <c:v>8480</c:v>
                </c:pt>
                <c:pt idx="563">
                  <c:v>8520</c:v>
                </c:pt>
                <c:pt idx="564">
                  <c:v>8560</c:v>
                </c:pt>
                <c:pt idx="565">
                  <c:v>8600</c:v>
                </c:pt>
                <c:pt idx="566">
                  <c:v>8640</c:v>
                </c:pt>
                <c:pt idx="567">
                  <c:v>8680</c:v>
                </c:pt>
                <c:pt idx="568">
                  <c:v>8720</c:v>
                </c:pt>
                <c:pt idx="569">
                  <c:v>8760</c:v>
                </c:pt>
                <c:pt idx="570">
                  <c:v>8800</c:v>
                </c:pt>
                <c:pt idx="571">
                  <c:v>8840</c:v>
                </c:pt>
                <c:pt idx="572">
                  <c:v>8880</c:v>
                </c:pt>
                <c:pt idx="573">
                  <c:v>8920</c:v>
                </c:pt>
                <c:pt idx="574">
                  <c:v>8960</c:v>
                </c:pt>
                <c:pt idx="575">
                  <c:v>9000</c:v>
                </c:pt>
                <c:pt idx="576">
                  <c:v>9040</c:v>
                </c:pt>
                <c:pt idx="577">
                  <c:v>9080</c:v>
                </c:pt>
                <c:pt idx="578">
                  <c:v>9120</c:v>
                </c:pt>
                <c:pt idx="579">
                  <c:v>9160</c:v>
                </c:pt>
                <c:pt idx="580">
                  <c:v>9200</c:v>
                </c:pt>
                <c:pt idx="581">
                  <c:v>9240</c:v>
                </c:pt>
                <c:pt idx="582">
                  <c:v>9280</c:v>
                </c:pt>
                <c:pt idx="583">
                  <c:v>9320</c:v>
                </c:pt>
                <c:pt idx="584">
                  <c:v>9360</c:v>
                </c:pt>
                <c:pt idx="585">
                  <c:v>9400</c:v>
                </c:pt>
                <c:pt idx="586">
                  <c:v>9440</c:v>
                </c:pt>
                <c:pt idx="587">
                  <c:v>9480</c:v>
                </c:pt>
                <c:pt idx="588">
                  <c:v>9520</c:v>
                </c:pt>
                <c:pt idx="589">
                  <c:v>9560</c:v>
                </c:pt>
                <c:pt idx="590">
                  <c:v>9600</c:v>
                </c:pt>
                <c:pt idx="591">
                  <c:v>9640</c:v>
                </c:pt>
                <c:pt idx="592">
                  <c:v>9680</c:v>
                </c:pt>
                <c:pt idx="593">
                  <c:v>9720</c:v>
                </c:pt>
                <c:pt idx="594">
                  <c:v>9760</c:v>
                </c:pt>
                <c:pt idx="595">
                  <c:v>9800</c:v>
                </c:pt>
                <c:pt idx="596">
                  <c:v>9840</c:v>
                </c:pt>
                <c:pt idx="597">
                  <c:v>9880</c:v>
                </c:pt>
                <c:pt idx="598">
                  <c:v>9920</c:v>
                </c:pt>
                <c:pt idx="599">
                  <c:v>9960</c:v>
                </c:pt>
                <c:pt idx="600">
                  <c:v>10000</c:v>
                </c:pt>
                <c:pt idx="601">
                  <c:v>10040</c:v>
                </c:pt>
                <c:pt idx="602">
                  <c:v>10080</c:v>
                </c:pt>
                <c:pt idx="603">
                  <c:v>10120</c:v>
                </c:pt>
                <c:pt idx="604">
                  <c:v>10160</c:v>
                </c:pt>
                <c:pt idx="605">
                  <c:v>10200</c:v>
                </c:pt>
                <c:pt idx="606">
                  <c:v>10240</c:v>
                </c:pt>
                <c:pt idx="607">
                  <c:v>10280</c:v>
                </c:pt>
                <c:pt idx="608">
                  <c:v>10320</c:v>
                </c:pt>
                <c:pt idx="609">
                  <c:v>10360</c:v>
                </c:pt>
                <c:pt idx="610">
                  <c:v>10400</c:v>
                </c:pt>
                <c:pt idx="611">
                  <c:v>10440</c:v>
                </c:pt>
                <c:pt idx="612">
                  <c:v>10480</c:v>
                </c:pt>
                <c:pt idx="613">
                  <c:v>10520</c:v>
                </c:pt>
                <c:pt idx="614">
                  <c:v>10560</c:v>
                </c:pt>
                <c:pt idx="615">
                  <c:v>10600</c:v>
                </c:pt>
                <c:pt idx="616">
                  <c:v>10640</c:v>
                </c:pt>
                <c:pt idx="617">
                  <c:v>10680</c:v>
                </c:pt>
                <c:pt idx="618">
                  <c:v>10720</c:v>
                </c:pt>
                <c:pt idx="619">
                  <c:v>10760</c:v>
                </c:pt>
                <c:pt idx="620">
                  <c:v>10800</c:v>
                </c:pt>
              </c:numCache>
            </c:numRef>
          </c:cat>
          <c:val>
            <c:numRef>
              <c:f>'Hidden calculations'!$AD$2:$AD$303</c:f>
              <c:numCache>
                <c:ptCount val="3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numCache>
            </c:numRef>
          </c:val>
        </c:ser>
        <c:ser>
          <c:idx val="8"/>
          <c:order val="8"/>
          <c:tx>
            <c:strRef>
              <c:f>'Hidden calculations'!$AE$1</c:f>
              <c:strCache>
                <c:ptCount val="1"/>
                <c:pt idx="0">
                  <c:v>low q atc</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numRef>
              <c:f>'Hidden calculations'!$S$2:$S$622</c:f>
              <c:numCache>
                <c:ptCount val="621"/>
                <c:pt idx="0">
                  <c:v>0</c:v>
                </c:pt>
                <c:pt idx="1">
                  <c:v>0.2</c:v>
                </c:pt>
                <c:pt idx="2">
                  <c:v>0.4</c:v>
                </c:pt>
                <c:pt idx="3">
                  <c:v>0.6000000000000001</c:v>
                </c:pt>
                <c:pt idx="4">
                  <c:v>0.8</c:v>
                </c:pt>
                <c:pt idx="5">
                  <c:v>1</c:v>
                </c:pt>
                <c:pt idx="6">
                  <c:v>1.2</c:v>
                </c:pt>
                <c:pt idx="7">
                  <c:v>1.4</c:v>
                </c:pt>
                <c:pt idx="8">
                  <c:v>1.5999999999999999</c:v>
                </c:pt>
                <c:pt idx="9">
                  <c:v>1.7999999999999998</c:v>
                </c:pt>
                <c:pt idx="10">
                  <c:v>1.9999999999999998</c:v>
                </c:pt>
                <c:pt idx="11">
                  <c:v>2.1999999999999997</c:v>
                </c:pt>
                <c:pt idx="12">
                  <c:v>2.4</c:v>
                </c:pt>
                <c:pt idx="13">
                  <c:v>2.6</c:v>
                </c:pt>
                <c:pt idx="14">
                  <c:v>2.8000000000000003</c:v>
                </c:pt>
                <c:pt idx="15">
                  <c:v>3.0000000000000004</c:v>
                </c:pt>
                <c:pt idx="16">
                  <c:v>3.2000000000000006</c:v>
                </c:pt>
                <c:pt idx="17">
                  <c:v>3.400000000000001</c:v>
                </c:pt>
                <c:pt idx="18">
                  <c:v>3.600000000000001</c:v>
                </c:pt>
                <c:pt idx="19">
                  <c:v>3.800000000000001</c:v>
                </c:pt>
                <c:pt idx="20">
                  <c:v>4.000000000000001</c:v>
                </c:pt>
                <c:pt idx="21">
                  <c:v>4.200000000000001</c:v>
                </c:pt>
                <c:pt idx="22">
                  <c:v>4.400000000000001</c:v>
                </c:pt>
                <c:pt idx="23">
                  <c:v>4.600000000000001</c:v>
                </c:pt>
                <c:pt idx="24">
                  <c:v>4.800000000000002</c:v>
                </c:pt>
                <c:pt idx="25">
                  <c:v>5.000000000000002</c:v>
                </c:pt>
                <c:pt idx="26">
                  <c:v>5.200000000000002</c:v>
                </c:pt>
                <c:pt idx="27">
                  <c:v>5.400000000000002</c:v>
                </c:pt>
                <c:pt idx="28">
                  <c:v>5.600000000000002</c:v>
                </c:pt>
                <c:pt idx="29">
                  <c:v>5.8000000000000025</c:v>
                </c:pt>
                <c:pt idx="30">
                  <c:v>6.000000000000003</c:v>
                </c:pt>
                <c:pt idx="31">
                  <c:v>6.200000000000003</c:v>
                </c:pt>
                <c:pt idx="32">
                  <c:v>6.400000000000003</c:v>
                </c:pt>
                <c:pt idx="33">
                  <c:v>6.600000000000003</c:v>
                </c:pt>
                <c:pt idx="34">
                  <c:v>6.800000000000003</c:v>
                </c:pt>
                <c:pt idx="35">
                  <c:v>7.0000000000000036</c:v>
                </c:pt>
                <c:pt idx="36">
                  <c:v>7.200000000000004</c:v>
                </c:pt>
                <c:pt idx="37">
                  <c:v>7.400000000000004</c:v>
                </c:pt>
                <c:pt idx="38">
                  <c:v>7.600000000000004</c:v>
                </c:pt>
                <c:pt idx="39">
                  <c:v>7.800000000000004</c:v>
                </c:pt>
                <c:pt idx="40">
                  <c:v>8.000000000000004</c:v>
                </c:pt>
                <c:pt idx="41">
                  <c:v>8.200000000000003</c:v>
                </c:pt>
                <c:pt idx="42">
                  <c:v>8.400000000000002</c:v>
                </c:pt>
                <c:pt idx="43">
                  <c:v>8.600000000000001</c:v>
                </c:pt>
                <c:pt idx="44">
                  <c:v>8.8</c:v>
                </c:pt>
                <c:pt idx="45">
                  <c:v>9</c:v>
                </c:pt>
                <c:pt idx="46">
                  <c:v>9.2</c:v>
                </c:pt>
                <c:pt idx="47">
                  <c:v>9.399999999999999</c:v>
                </c:pt>
                <c:pt idx="48">
                  <c:v>9.599999999999998</c:v>
                </c:pt>
                <c:pt idx="49">
                  <c:v>9.799999999999997</c:v>
                </c:pt>
                <c:pt idx="50">
                  <c:v>9.999999999999996</c:v>
                </c:pt>
                <c:pt idx="51">
                  <c:v>10.199999999999996</c:v>
                </c:pt>
                <c:pt idx="52">
                  <c:v>10.399999999999995</c:v>
                </c:pt>
                <c:pt idx="53">
                  <c:v>10.599999999999994</c:v>
                </c:pt>
                <c:pt idx="54">
                  <c:v>10.799999999999994</c:v>
                </c:pt>
                <c:pt idx="55">
                  <c:v>10.999999999999993</c:v>
                </c:pt>
                <c:pt idx="56">
                  <c:v>11.199999999999992</c:v>
                </c:pt>
                <c:pt idx="57">
                  <c:v>11.399999999999991</c:v>
                </c:pt>
                <c:pt idx="58">
                  <c:v>11.59999999999999</c:v>
                </c:pt>
                <c:pt idx="59">
                  <c:v>11.79999999999999</c:v>
                </c:pt>
                <c:pt idx="60">
                  <c:v>11.99999999999999</c:v>
                </c:pt>
                <c:pt idx="61">
                  <c:v>12.199999999999989</c:v>
                </c:pt>
                <c:pt idx="62">
                  <c:v>12.399999999999988</c:v>
                </c:pt>
                <c:pt idx="63">
                  <c:v>12.599999999999987</c:v>
                </c:pt>
                <c:pt idx="64">
                  <c:v>12.799999999999986</c:v>
                </c:pt>
                <c:pt idx="65">
                  <c:v>12.999999999999986</c:v>
                </c:pt>
                <c:pt idx="66">
                  <c:v>13.199999999999985</c:v>
                </c:pt>
                <c:pt idx="67">
                  <c:v>13.399999999999984</c:v>
                </c:pt>
                <c:pt idx="68">
                  <c:v>13.599999999999984</c:v>
                </c:pt>
                <c:pt idx="69">
                  <c:v>13.799999999999983</c:v>
                </c:pt>
                <c:pt idx="70">
                  <c:v>13.999999999999982</c:v>
                </c:pt>
                <c:pt idx="71">
                  <c:v>14.199999999999982</c:v>
                </c:pt>
                <c:pt idx="72">
                  <c:v>14.39999999999998</c:v>
                </c:pt>
                <c:pt idx="73">
                  <c:v>14.59999999999998</c:v>
                </c:pt>
                <c:pt idx="74">
                  <c:v>14.79999999999998</c:v>
                </c:pt>
                <c:pt idx="75">
                  <c:v>14.999999999999979</c:v>
                </c:pt>
                <c:pt idx="76">
                  <c:v>15.199999999999978</c:v>
                </c:pt>
                <c:pt idx="77">
                  <c:v>15.399999999999977</c:v>
                </c:pt>
                <c:pt idx="78">
                  <c:v>15.599999999999977</c:v>
                </c:pt>
                <c:pt idx="79">
                  <c:v>15.799999999999976</c:v>
                </c:pt>
                <c:pt idx="80">
                  <c:v>15.999999999999975</c:v>
                </c:pt>
                <c:pt idx="81">
                  <c:v>16.199999999999974</c:v>
                </c:pt>
                <c:pt idx="82">
                  <c:v>16.399999999999974</c:v>
                </c:pt>
                <c:pt idx="83">
                  <c:v>16.599999999999973</c:v>
                </c:pt>
                <c:pt idx="84">
                  <c:v>16.799999999999972</c:v>
                </c:pt>
                <c:pt idx="85">
                  <c:v>16.99999999999997</c:v>
                </c:pt>
                <c:pt idx="86">
                  <c:v>17.19999999999997</c:v>
                </c:pt>
                <c:pt idx="87">
                  <c:v>17.39999999999997</c:v>
                </c:pt>
                <c:pt idx="88">
                  <c:v>17.59999999999997</c:v>
                </c:pt>
                <c:pt idx="89">
                  <c:v>17.79999999999997</c:v>
                </c:pt>
                <c:pt idx="90">
                  <c:v>17.999999999999968</c:v>
                </c:pt>
                <c:pt idx="91">
                  <c:v>18.199999999999967</c:v>
                </c:pt>
                <c:pt idx="92">
                  <c:v>18.399999999999967</c:v>
                </c:pt>
                <c:pt idx="93">
                  <c:v>18.599999999999966</c:v>
                </c:pt>
                <c:pt idx="94">
                  <c:v>18.799999999999965</c:v>
                </c:pt>
                <c:pt idx="95">
                  <c:v>18.999999999999964</c:v>
                </c:pt>
                <c:pt idx="96">
                  <c:v>19.199999999999964</c:v>
                </c:pt>
                <c:pt idx="97">
                  <c:v>19.399999999999963</c:v>
                </c:pt>
                <c:pt idx="98">
                  <c:v>19.599999999999962</c:v>
                </c:pt>
                <c:pt idx="99">
                  <c:v>19.79999999999996</c:v>
                </c:pt>
                <c:pt idx="100">
                  <c:v>19.99999999999996</c:v>
                </c:pt>
                <c:pt idx="101">
                  <c:v>20.19999999999996</c:v>
                </c:pt>
                <c:pt idx="102">
                  <c:v>20.39999999999996</c:v>
                </c:pt>
                <c:pt idx="103">
                  <c:v>20.59999999999996</c:v>
                </c:pt>
                <c:pt idx="104">
                  <c:v>20.799999999999958</c:v>
                </c:pt>
                <c:pt idx="105">
                  <c:v>20.999999999999957</c:v>
                </c:pt>
                <c:pt idx="106">
                  <c:v>21.199999999999957</c:v>
                </c:pt>
                <c:pt idx="107">
                  <c:v>21.399999999999956</c:v>
                </c:pt>
                <c:pt idx="108">
                  <c:v>21.599999999999955</c:v>
                </c:pt>
                <c:pt idx="109">
                  <c:v>21.799999999999955</c:v>
                </c:pt>
                <c:pt idx="110">
                  <c:v>21.999999999999954</c:v>
                </c:pt>
                <c:pt idx="111">
                  <c:v>22.199999999999953</c:v>
                </c:pt>
                <c:pt idx="112">
                  <c:v>22.399999999999952</c:v>
                </c:pt>
                <c:pt idx="113">
                  <c:v>22.59999999999995</c:v>
                </c:pt>
                <c:pt idx="114">
                  <c:v>22.79999999999995</c:v>
                </c:pt>
                <c:pt idx="115">
                  <c:v>22.99999999999995</c:v>
                </c:pt>
                <c:pt idx="116">
                  <c:v>23.19999999999995</c:v>
                </c:pt>
                <c:pt idx="117">
                  <c:v>23.39999999999995</c:v>
                </c:pt>
                <c:pt idx="118">
                  <c:v>23.599999999999948</c:v>
                </c:pt>
                <c:pt idx="119">
                  <c:v>23.799999999999947</c:v>
                </c:pt>
                <c:pt idx="120">
                  <c:v>23.999999999999947</c:v>
                </c:pt>
                <c:pt idx="121">
                  <c:v>24.199999999999946</c:v>
                </c:pt>
                <c:pt idx="122">
                  <c:v>24.399999999999945</c:v>
                </c:pt>
                <c:pt idx="123">
                  <c:v>24.599999999999945</c:v>
                </c:pt>
                <c:pt idx="124">
                  <c:v>24.799999999999944</c:v>
                </c:pt>
                <c:pt idx="125">
                  <c:v>24.999999999999943</c:v>
                </c:pt>
                <c:pt idx="126">
                  <c:v>25.199999999999942</c:v>
                </c:pt>
                <c:pt idx="127">
                  <c:v>25.39999999999994</c:v>
                </c:pt>
                <c:pt idx="128">
                  <c:v>25.59999999999994</c:v>
                </c:pt>
                <c:pt idx="129">
                  <c:v>25.79999999999994</c:v>
                </c:pt>
                <c:pt idx="130">
                  <c:v>25.99999999999994</c:v>
                </c:pt>
                <c:pt idx="131">
                  <c:v>26.19999999999994</c:v>
                </c:pt>
                <c:pt idx="132">
                  <c:v>26.399999999999938</c:v>
                </c:pt>
                <c:pt idx="133">
                  <c:v>26.599999999999937</c:v>
                </c:pt>
                <c:pt idx="134">
                  <c:v>26.799999999999937</c:v>
                </c:pt>
                <c:pt idx="135">
                  <c:v>26.999999999999936</c:v>
                </c:pt>
                <c:pt idx="136">
                  <c:v>27.199999999999935</c:v>
                </c:pt>
                <c:pt idx="137">
                  <c:v>27.399999999999935</c:v>
                </c:pt>
                <c:pt idx="138">
                  <c:v>27.599999999999934</c:v>
                </c:pt>
                <c:pt idx="139">
                  <c:v>27.799999999999933</c:v>
                </c:pt>
                <c:pt idx="140">
                  <c:v>27.999999999999932</c:v>
                </c:pt>
                <c:pt idx="141">
                  <c:v>28.199999999999932</c:v>
                </c:pt>
                <c:pt idx="142">
                  <c:v>28.39999999999993</c:v>
                </c:pt>
                <c:pt idx="143">
                  <c:v>28.59999999999993</c:v>
                </c:pt>
                <c:pt idx="144">
                  <c:v>28.79999999999993</c:v>
                </c:pt>
                <c:pt idx="145">
                  <c:v>28.99999999999993</c:v>
                </c:pt>
                <c:pt idx="146">
                  <c:v>29.19999999999993</c:v>
                </c:pt>
                <c:pt idx="147">
                  <c:v>29.399999999999928</c:v>
                </c:pt>
                <c:pt idx="148">
                  <c:v>29.599999999999927</c:v>
                </c:pt>
                <c:pt idx="149">
                  <c:v>29.799999999999926</c:v>
                </c:pt>
                <c:pt idx="150">
                  <c:v>29.999999999999925</c:v>
                </c:pt>
                <c:pt idx="151">
                  <c:v>30.199999999999925</c:v>
                </c:pt>
                <c:pt idx="152">
                  <c:v>30.399999999999924</c:v>
                </c:pt>
                <c:pt idx="153">
                  <c:v>30.599999999999923</c:v>
                </c:pt>
                <c:pt idx="154">
                  <c:v>30.799999999999923</c:v>
                </c:pt>
                <c:pt idx="155">
                  <c:v>30.999999999999922</c:v>
                </c:pt>
                <c:pt idx="156">
                  <c:v>31.19999999999992</c:v>
                </c:pt>
                <c:pt idx="157">
                  <c:v>31.39999999999992</c:v>
                </c:pt>
                <c:pt idx="158">
                  <c:v>31.59999999999992</c:v>
                </c:pt>
                <c:pt idx="159">
                  <c:v>31.79999999999992</c:v>
                </c:pt>
                <c:pt idx="160">
                  <c:v>31.99999999999992</c:v>
                </c:pt>
                <c:pt idx="161">
                  <c:v>32.19999999999992</c:v>
                </c:pt>
                <c:pt idx="162">
                  <c:v>32.39999999999992</c:v>
                </c:pt>
                <c:pt idx="163">
                  <c:v>32.59999999999992</c:v>
                </c:pt>
                <c:pt idx="164">
                  <c:v>32.799999999999926</c:v>
                </c:pt>
                <c:pt idx="165">
                  <c:v>32.99999999999993</c:v>
                </c:pt>
                <c:pt idx="166">
                  <c:v>33.19999999999993</c:v>
                </c:pt>
                <c:pt idx="167">
                  <c:v>33.399999999999935</c:v>
                </c:pt>
                <c:pt idx="168">
                  <c:v>33.59999999999994</c:v>
                </c:pt>
                <c:pt idx="169">
                  <c:v>33.79999999999994</c:v>
                </c:pt>
                <c:pt idx="170">
                  <c:v>33.99999999999994</c:v>
                </c:pt>
                <c:pt idx="171">
                  <c:v>34.199999999999946</c:v>
                </c:pt>
                <c:pt idx="172">
                  <c:v>34.39999999999995</c:v>
                </c:pt>
                <c:pt idx="173">
                  <c:v>34.59999999999995</c:v>
                </c:pt>
                <c:pt idx="174">
                  <c:v>34.799999999999955</c:v>
                </c:pt>
                <c:pt idx="175">
                  <c:v>34.99999999999996</c:v>
                </c:pt>
                <c:pt idx="176">
                  <c:v>35.19999999999996</c:v>
                </c:pt>
                <c:pt idx="177">
                  <c:v>35.39999999999996</c:v>
                </c:pt>
                <c:pt idx="178">
                  <c:v>35.599999999999966</c:v>
                </c:pt>
                <c:pt idx="179">
                  <c:v>35.79999999999997</c:v>
                </c:pt>
                <c:pt idx="180">
                  <c:v>35.99999999999997</c:v>
                </c:pt>
                <c:pt idx="181">
                  <c:v>36.199999999999974</c:v>
                </c:pt>
                <c:pt idx="182">
                  <c:v>36.39999999999998</c:v>
                </c:pt>
                <c:pt idx="183">
                  <c:v>36.59999999999998</c:v>
                </c:pt>
                <c:pt idx="184">
                  <c:v>36.79999999999998</c:v>
                </c:pt>
                <c:pt idx="185">
                  <c:v>36.999999999999986</c:v>
                </c:pt>
                <c:pt idx="186">
                  <c:v>37.19999999999999</c:v>
                </c:pt>
                <c:pt idx="187">
                  <c:v>37.39999999999999</c:v>
                </c:pt>
                <c:pt idx="188">
                  <c:v>37.599999999999994</c:v>
                </c:pt>
                <c:pt idx="189">
                  <c:v>37.8</c:v>
                </c:pt>
                <c:pt idx="190">
                  <c:v>38</c:v>
                </c:pt>
                <c:pt idx="191">
                  <c:v>38.2</c:v>
                </c:pt>
                <c:pt idx="192">
                  <c:v>38.400000000000006</c:v>
                </c:pt>
                <c:pt idx="193">
                  <c:v>38.60000000000001</c:v>
                </c:pt>
                <c:pt idx="194">
                  <c:v>38.80000000000001</c:v>
                </c:pt>
                <c:pt idx="195">
                  <c:v>39.000000000000014</c:v>
                </c:pt>
                <c:pt idx="196">
                  <c:v>39.20000000000002</c:v>
                </c:pt>
                <c:pt idx="197">
                  <c:v>39.40000000000002</c:v>
                </c:pt>
                <c:pt idx="198">
                  <c:v>39.60000000000002</c:v>
                </c:pt>
                <c:pt idx="199">
                  <c:v>39.800000000000026</c:v>
                </c:pt>
                <c:pt idx="200">
                  <c:v>40.00000000000003</c:v>
                </c:pt>
                <c:pt idx="201">
                  <c:v>40.20000000000003</c:v>
                </c:pt>
                <c:pt idx="202">
                  <c:v>40.400000000000034</c:v>
                </c:pt>
                <c:pt idx="203">
                  <c:v>40.60000000000004</c:v>
                </c:pt>
                <c:pt idx="204">
                  <c:v>40.80000000000004</c:v>
                </c:pt>
                <c:pt idx="205">
                  <c:v>41.00000000000004</c:v>
                </c:pt>
                <c:pt idx="206">
                  <c:v>41.200000000000045</c:v>
                </c:pt>
                <c:pt idx="207">
                  <c:v>41.40000000000005</c:v>
                </c:pt>
                <c:pt idx="208">
                  <c:v>41.60000000000005</c:v>
                </c:pt>
                <c:pt idx="209">
                  <c:v>41.800000000000054</c:v>
                </c:pt>
                <c:pt idx="210">
                  <c:v>42.00000000000006</c:v>
                </c:pt>
                <c:pt idx="211">
                  <c:v>42.20000000000006</c:v>
                </c:pt>
                <c:pt idx="212">
                  <c:v>42.40000000000006</c:v>
                </c:pt>
                <c:pt idx="213">
                  <c:v>42.600000000000065</c:v>
                </c:pt>
                <c:pt idx="214">
                  <c:v>42.80000000000007</c:v>
                </c:pt>
                <c:pt idx="215">
                  <c:v>43.00000000000007</c:v>
                </c:pt>
                <c:pt idx="216">
                  <c:v>43.200000000000074</c:v>
                </c:pt>
                <c:pt idx="217">
                  <c:v>43.40000000000008</c:v>
                </c:pt>
                <c:pt idx="218">
                  <c:v>43.60000000000008</c:v>
                </c:pt>
                <c:pt idx="219">
                  <c:v>43.80000000000008</c:v>
                </c:pt>
                <c:pt idx="220">
                  <c:v>44.000000000000085</c:v>
                </c:pt>
                <c:pt idx="221">
                  <c:v>44.20000000000009</c:v>
                </c:pt>
                <c:pt idx="222">
                  <c:v>44.40000000000009</c:v>
                </c:pt>
                <c:pt idx="223">
                  <c:v>44.600000000000094</c:v>
                </c:pt>
                <c:pt idx="224">
                  <c:v>44.8000000000001</c:v>
                </c:pt>
                <c:pt idx="225">
                  <c:v>45.0000000000001</c:v>
                </c:pt>
                <c:pt idx="226">
                  <c:v>45.2000000000001</c:v>
                </c:pt>
                <c:pt idx="227">
                  <c:v>45.400000000000105</c:v>
                </c:pt>
                <c:pt idx="228">
                  <c:v>45.60000000000011</c:v>
                </c:pt>
                <c:pt idx="229">
                  <c:v>45.80000000000011</c:v>
                </c:pt>
                <c:pt idx="230">
                  <c:v>46.000000000000114</c:v>
                </c:pt>
                <c:pt idx="231">
                  <c:v>46.20000000000012</c:v>
                </c:pt>
                <c:pt idx="232">
                  <c:v>46.40000000000012</c:v>
                </c:pt>
                <c:pt idx="233">
                  <c:v>46.60000000000012</c:v>
                </c:pt>
                <c:pt idx="234">
                  <c:v>46.800000000000125</c:v>
                </c:pt>
                <c:pt idx="235">
                  <c:v>47.00000000000013</c:v>
                </c:pt>
                <c:pt idx="236">
                  <c:v>47.20000000000013</c:v>
                </c:pt>
                <c:pt idx="237">
                  <c:v>47.400000000000134</c:v>
                </c:pt>
                <c:pt idx="238">
                  <c:v>47.600000000000136</c:v>
                </c:pt>
                <c:pt idx="239">
                  <c:v>47.80000000000014</c:v>
                </c:pt>
                <c:pt idx="240">
                  <c:v>48.00000000000014</c:v>
                </c:pt>
                <c:pt idx="241">
                  <c:v>48.200000000000145</c:v>
                </c:pt>
                <c:pt idx="242">
                  <c:v>48.40000000000015</c:v>
                </c:pt>
                <c:pt idx="243">
                  <c:v>48.60000000000015</c:v>
                </c:pt>
                <c:pt idx="244">
                  <c:v>48.80000000000015</c:v>
                </c:pt>
                <c:pt idx="245">
                  <c:v>49.000000000000156</c:v>
                </c:pt>
                <c:pt idx="246">
                  <c:v>49.20000000000016</c:v>
                </c:pt>
                <c:pt idx="247">
                  <c:v>49.40000000000016</c:v>
                </c:pt>
                <c:pt idx="248">
                  <c:v>49.600000000000165</c:v>
                </c:pt>
                <c:pt idx="249">
                  <c:v>49.80000000000017</c:v>
                </c:pt>
                <c:pt idx="250">
                  <c:v>50.00000000000017</c:v>
                </c:pt>
                <c:pt idx="251">
                  <c:v>50.20000000000017</c:v>
                </c:pt>
                <c:pt idx="252">
                  <c:v>50.400000000000176</c:v>
                </c:pt>
                <c:pt idx="253">
                  <c:v>50.60000000000018</c:v>
                </c:pt>
                <c:pt idx="254">
                  <c:v>50.80000000000018</c:v>
                </c:pt>
                <c:pt idx="255">
                  <c:v>51.000000000000185</c:v>
                </c:pt>
                <c:pt idx="256">
                  <c:v>51.20000000000019</c:v>
                </c:pt>
                <c:pt idx="257">
                  <c:v>51.40000000000019</c:v>
                </c:pt>
                <c:pt idx="258">
                  <c:v>51.60000000000019</c:v>
                </c:pt>
                <c:pt idx="259">
                  <c:v>51.800000000000196</c:v>
                </c:pt>
                <c:pt idx="260">
                  <c:v>52.0000000000002</c:v>
                </c:pt>
                <c:pt idx="261">
                  <c:v>52.2000000000002</c:v>
                </c:pt>
                <c:pt idx="262">
                  <c:v>52.400000000000205</c:v>
                </c:pt>
                <c:pt idx="263">
                  <c:v>52.60000000000021</c:v>
                </c:pt>
                <c:pt idx="264">
                  <c:v>52.80000000000021</c:v>
                </c:pt>
                <c:pt idx="265">
                  <c:v>53.00000000000021</c:v>
                </c:pt>
                <c:pt idx="266">
                  <c:v>53.200000000000216</c:v>
                </c:pt>
                <c:pt idx="267">
                  <c:v>53.40000000000022</c:v>
                </c:pt>
                <c:pt idx="268">
                  <c:v>53.60000000000022</c:v>
                </c:pt>
                <c:pt idx="269">
                  <c:v>53.800000000000225</c:v>
                </c:pt>
                <c:pt idx="270">
                  <c:v>54.00000000000023</c:v>
                </c:pt>
                <c:pt idx="271">
                  <c:v>54.20000000000023</c:v>
                </c:pt>
                <c:pt idx="272">
                  <c:v>54.40000000000023</c:v>
                </c:pt>
                <c:pt idx="273">
                  <c:v>54.600000000000236</c:v>
                </c:pt>
                <c:pt idx="274">
                  <c:v>54.80000000000024</c:v>
                </c:pt>
                <c:pt idx="275">
                  <c:v>55.00000000000024</c:v>
                </c:pt>
                <c:pt idx="276">
                  <c:v>55.200000000000244</c:v>
                </c:pt>
                <c:pt idx="277">
                  <c:v>55.40000000000025</c:v>
                </c:pt>
                <c:pt idx="278">
                  <c:v>55.60000000000025</c:v>
                </c:pt>
                <c:pt idx="279">
                  <c:v>55.80000000000025</c:v>
                </c:pt>
                <c:pt idx="280">
                  <c:v>56.000000000000256</c:v>
                </c:pt>
                <c:pt idx="281">
                  <c:v>56.20000000000026</c:v>
                </c:pt>
                <c:pt idx="282">
                  <c:v>56.40000000000026</c:v>
                </c:pt>
                <c:pt idx="283">
                  <c:v>56.600000000000264</c:v>
                </c:pt>
                <c:pt idx="284">
                  <c:v>56.80000000000027</c:v>
                </c:pt>
                <c:pt idx="285">
                  <c:v>57.00000000000027</c:v>
                </c:pt>
                <c:pt idx="286">
                  <c:v>57.20000000000027</c:v>
                </c:pt>
                <c:pt idx="287">
                  <c:v>57.400000000000276</c:v>
                </c:pt>
                <c:pt idx="288">
                  <c:v>57.60000000000028</c:v>
                </c:pt>
                <c:pt idx="289">
                  <c:v>57.80000000000028</c:v>
                </c:pt>
                <c:pt idx="290">
                  <c:v>58.000000000000284</c:v>
                </c:pt>
                <c:pt idx="291">
                  <c:v>58.20000000000029</c:v>
                </c:pt>
                <c:pt idx="292">
                  <c:v>58.40000000000029</c:v>
                </c:pt>
                <c:pt idx="293">
                  <c:v>58.60000000000029</c:v>
                </c:pt>
                <c:pt idx="294">
                  <c:v>58.800000000000296</c:v>
                </c:pt>
                <c:pt idx="295">
                  <c:v>59.0000000000003</c:v>
                </c:pt>
                <c:pt idx="296">
                  <c:v>59.2000000000003</c:v>
                </c:pt>
                <c:pt idx="297">
                  <c:v>59.400000000000304</c:v>
                </c:pt>
                <c:pt idx="298">
                  <c:v>59.60000000000031</c:v>
                </c:pt>
                <c:pt idx="299">
                  <c:v>59.80000000000031</c:v>
                </c:pt>
                <c:pt idx="300">
                  <c:v>60.00000000000031</c:v>
                </c:pt>
                <c:pt idx="301">
                  <c:v>60</c:v>
                </c:pt>
                <c:pt idx="350">
                  <c:v>0</c:v>
                </c:pt>
                <c:pt idx="351">
                  <c:v>40</c:v>
                </c:pt>
                <c:pt idx="352">
                  <c:v>80</c:v>
                </c:pt>
                <c:pt idx="353">
                  <c:v>120</c:v>
                </c:pt>
                <c:pt idx="354">
                  <c:v>160</c:v>
                </c:pt>
                <c:pt idx="355">
                  <c:v>200</c:v>
                </c:pt>
                <c:pt idx="356">
                  <c:v>240</c:v>
                </c:pt>
                <c:pt idx="357">
                  <c:v>280</c:v>
                </c:pt>
                <c:pt idx="358">
                  <c:v>320</c:v>
                </c:pt>
                <c:pt idx="359">
                  <c:v>360</c:v>
                </c:pt>
                <c:pt idx="360">
                  <c:v>400</c:v>
                </c:pt>
                <c:pt idx="361">
                  <c:v>440</c:v>
                </c:pt>
                <c:pt idx="362">
                  <c:v>480</c:v>
                </c:pt>
                <c:pt idx="363">
                  <c:v>520</c:v>
                </c:pt>
                <c:pt idx="364">
                  <c:v>560</c:v>
                </c:pt>
                <c:pt idx="365">
                  <c:v>600</c:v>
                </c:pt>
                <c:pt idx="366">
                  <c:v>640</c:v>
                </c:pt>
                <c:pt idx="367">
                  <c:v>680</c:v>
                </c:pt>
                <c:pt idx="368">
                  <c:v>720</c:v>
                </c:pt>
                <c:pt idx="369">
                  <c:v>760</c:v>
                </c:pt>
                <c:pt idx="370">
                  <c:v>800</c:v>
                </c:pt>
                <c:pt idx="371">
                  <c:v>840</c:v>
                </c:pt>
                <c:pt idx="372">
                  <c:v>880</c:v>
                </c:pt>
                <c:pt idx="373">
                  <c:v>920</c:v>
                </c:pt>
                <c:pt idx="374">
                  <c:v>960</c:v>
                </c:pt>
                <c:pt idx="375">
                  <c:v>1000</c:v>
                </c:pt>
                <c:pt idx="376">
                  <c:v>1040</c:v>
                </c:pt>
                <c:pt idx="377">
                  <c:v>1080</c:v>
                </c:pt>
                <c:pt idx="378">
                  <c:v>1120</c:v>
                </c:pt>
                <c:pt idx="379">
                  <c:v>1160</c:v>
                </c:pt>
                <c:pt idx="380">
                  <c:v>1200</c:v>
                </c:pt>
                <c:pt idx="381">
                  <c:v>1240</c:v>
                </c:pt>
                <c:pt idx="382">
                  <c:v>1280</c:v>
                </c:pt>
                <c:pt idx="383">
                  <c:v>1320</c:v>
                </c:pt>
                <c:pt idx="384">
                  <c:v>1360</c:v>
                </c:pt>
                <c:pt idx="385">
                  <c:v>1400</c:v>
                </c:pt>
                <c:pt idx="386">
                  <c:v>1440</c:v>
                </c:pt>
                <c:pt idx="387">
                  <c:v>1480</c:v>
                </c:pt>
                <c:pt idx="388">
                  <c:v>1520</c:v>
                </c:pt>
                <c:pt idx="389">
                  <c:v>1560</c:v>
                </c:pt>
                <c:pt idx="390">
                  <c:v>1600</c:v>
                </c:pt>
                <c:pt idx="391">
                  <c:v>1640</c:v>
                </c:pt>
                <c:pt idx="392">
                  <c:v>1680</c:v>
                </c:pt>
                <c:pt idx="393">
                  <c:v>1720</c:v>
                </c:pt>
                <c:pt idx="394">
                  <c:v>1760</c:v>
                </c:pt>
                <c:pt idx="395">
                  <c:v>1800</c:v>
                </c:pt>
                <c:pt idx="396">
                  <c:v>1840</c:v>
                </c:pt>
                <c:pt idx="397">
                  <c:v>1880</c:v>
                </c:pt>
                <c:pt idx="398">
                  <c:v>1920</c:v>
                </c:pt>
                <c:pt idx="399">
                  <c:v>1960</c:v>
                </c:pt>
                <c:pt idx="400">
                  <c:v>2000</c:v>
                </c:pt>
                <c:pt idx="401">
                  <c:v>2040</c:v>
                </c:pt>
                <c:pt idx="402">
                  <c:v>2080</c:v>
                </c:pt>
                <c:pt idx="403">
                  <c:v>2120</c:v>
                </c:pt>
                <c:pt idx="404">
                  <c:v>2160</c:v>
                </c:pt>
                <c:pt idx="405">
                  <c:v>2200</c:v>
                </c:pt>
                <c:pt idx="406">
                  <c:v>2240</c:v>
                </c:pt>
                <c:pt idx="407">
                  <c:v>2280</c:v>
                </c:pt>
                <c:pt idx="408">
                  <c:v>2320</c:v>
                </c:pt>
                <c:pt idx="409">
                  <c:v>2360</c:v>
                </c:pt>
                <c:pt idx="410">
                  <c:v>2400</c:v>
                </c:pt>
                <c:pt idx="411">
                  <c:v>2440</c:v>
                </c:pt>
                <c:pt idx="412">
                  <c:v>2480</c:v>
                </c:pt>
                <c:pt idx="413">
                  <c:v>2520</c:v>
                </c:pt>
                <c:pt idx="414">
                  <c:v>2560</c:v>
                </c:pt>
                <c:pt idx="415">
                  <c:v>2600</c:v>
                </c:pt>
                <c:pt idx="416">
                  <c:v>2640</c:v>
                </c:pt>
                <c:pt idx="417">
                  <c:v>2680</c:v>
                </c:pt>
                <c:pt idx="418">
                  <c:v>2720</c:v>
                </c:pt>
                <c:pt idx="419">
                  <c:v>2760</c:v>
                </c:pt>
                <c:pt idx="420">
                  <c:v>2800</c:v>
                </c:pt>
                <c:pt idx="421">
                  <c:v>2840</c:v>
                </c:pt>
                <c:pt idx="422">
                  <c:v>2880</c:v>
                </c:pt>
                <c:pt idx="423">
                  <c:v>2920</c:v>
                </c:pt>
                <c:pt idx="424">
                  <c:v>2960</c:v>
                </c:pt>
                <c:pt idx="425">
                  <c:v>3000</c:v>
                </c:pt>
                <c:pt idx="426">
                  <c:v>3040</c:v>
                </c:pt>
                <c:pt idx="427">
                  <c:v>3080</c:v>
                </c:pt>
                <c:pt idx="428">
                  <c:v>3120</c:v>
                </c:pt>
                <c:pt idx="429">
                  <c:v>3160</c:v>
                </c:pt>
                <c:pt idx="430">
                  <c:v>3200</c:v>
                </c:pt>
                <c:pt idx="431">
                  <c:v>3240</c:v>
                </c:pt>
                <c:pt idx="432">
                  <c:v>3280</c:v>
                </c:pt>
                <c:pt idx="433">
                  <c:v>3320</c:v>
                </c:pt>
                <c:pt idx="434">
                  <c:v>3360</c:v>
                </c:pt>
                <c:pt idx="435">
                  <c:v>3400</c:v>
                </c:pt>
                <c:pt idx="436">
                  <c:v>3440</c:v>
                </c:pt>
                <c:pt idx="437">
                  <c:v>3480</c:v>
                </c:pt>
                <c:pt idx="438">
                  <c:v>3520</c:v>
                </c:pt>
                <c:pt idx="439">
                  <c:v>3560</c:v>
                </c:pt>
                <c:pt idx="440">
                  <c:v>3600</c:v>
                </c:pt>
                <c:pt idx="441">
                  <c:v>3640</c:v>
                </c:pt>
                <c:pt idx="442">
                  <c:v>3680</c:v>
                </c:pt>
                <c:pt idx="443">
                  <c:v>3720</c:v>
                </c:pt>
                <c:pt idx="444">
                  <c:v>3760</c:v>
                </c:pt>
                <c:pt idx="445">
                  <c:v>3800</c:v>
                </c:pt>
                <c:pt idx="446">
                  <c:v>3840</c:v>
                </c:pt>
                <c:pt idx="447">
                  <c:v>3880</c:v>
                </c:pt>
                <c:pt idx="448">
                  <c:v>3920</c:v>
                </c:pt>
                <c:pt idx="449">
                  <c:v>3960</c:v>
                </c:pt>
                <c:pt idx="450">
                  <c:v>4000</c:v>
                </c:pt>
                <c:pt idx="451">
                  <c:v>4040</c:v>
                </c:pt>
                <c:pt idx="452">
                  <c:v>4080</c:v>
                </c:pt>
                <c:pt idx="453">
                  <c:v>4120</c:v>
                </c:pt>
                <c:pt idx="454">
                  <c:v>4160</c:v>
                </c:pt>
                <c:pt idx="455">
                  <c:v>4200</c:v>
                </c:pt>
                <c:pt idx="456">
                  <c:v>4240</c:v>
                </c:pt>
                <c:pt idx="457">
                  <c:v>4280</c:v>
                </c:pt>
                <c:pt idx="458">
                  <c:v>4320</c:v>
                </c:pt>
                <c:pt idx="459">
                  <c:v>4360</c:v>
                </c:pt>
                <c:pt idx="460">
                  <c:v>4400</c:v>
                </c:pt>
                <c:pt idx="461">
                  <c:v>4440</c:v>
                </c:pt>
                <c:pt idx="462">
                  <c:v>4480</c:v>
                </c:pt>
                <c:pt idx="463">
                  <c:v>4520</c:v>
                </c:pt>
                <c:pt idx="464">
                  <c:v>4560</c:v>
                </c:pt>
                <c:pt idx="465">
                  <c:v>4600</c:v>
                </c:pt>
                <c:pt idx="466">
                  <c:v>4640</c:v>
                </c:pt>
                <c:pt idx="467">
                  <c:v>4680</c:v>
                </c:pt>
                <c:pt idx="468">
                  <c:v>4720</c:v>
                </c:pt>
                <c:pt idx="469">
                  <c:v>4760</c:v>
                </c:pt>
                <c:pt idx="470">
                  <c:v>4800</c:v>
                </c:pt>
                <c:pt idx="471">
                  <c:v>4840</c:v>
                </c:pt>
                <c:pt idx="472">
                  <c:v>4880</c:v>
                </c:pt>
                <c:pt idx="473">
                  <c:v>4920</c:v>
                </c:pt>
                <c:pt idx="474">
                  <c:v>4960</c:v>
                </c:pt>
                <c:pt idx="475">
                  <c:v>5000</c:v>
                </c:pt>
                <c:pt idx="476">
                  <c:v>5040</c:v>
                </c:pt>
                <c:pt idx="477">
                  <c:v>5080</c:v>
                </c:pt>
                <c:pt idx="478">
                  <c:v>5120</c:v>
                </c:pt>
                <c:pt idx="479">
                  <c:v>5160</c:v>
                </c:pt>
                <c:pt idx="480">
                  <c:v>5200</c:v>
                </c:pt>
                <c:pt idx="481">
                  <c:v>5240</c:v>
                </c:pt>
                <c:pt idx="482">
                  <c:v>5280</c:v>
                </c:pt>
                <c:pt idx="483">
                  <c:v>5320</c:v>
                </c:pt>
                <c:pt idx="484">
                  <c:v>5360</c:v>
                </c:pt>
                <c:pt idx="485">
                  <c:v>5400</c:v>
                </c:pt>
                <c:pt idx="486">
                  <c:v>5440</c:v>
                </c:pt>
                <c:pt idx="487">
                  <c:v>5480</c:v>
                </c:pt>
                <c:pt idx="488">
                  <c:v>5520</c:v>
                </c:pt>
                <c:pt idx="489">
                  <c:v>5560</c:v>
                </c:pt>
                <c:pt idx="490">
                  <c:v>5600</c:v>
                </c:pt>
                <c:pt idx="491">
                  <c:v>5640</c:v>
                </c:pt>
                <c:pt idx="492">
                  <c:v>5680</c:v>
                </c:pt>
                <c:pt idx="493">
                  <c:v>5720</c:v>
                </c:pt>
                <c:pt idx="494">
                  <c:v>5760</c:v>
                </c:pt>
                <c:pt idx="495">
                  <c:v>5800</c:v>
                </c:pt>
                <c:pt idx="496">
                  <c:v>5840</c:v>
                </c:pt>
                <c:pt idx="497">
                  <c:v>5880</c:v>
                </c:pt>
                <c:pt idx="498">
                  <c:v>5920</c:v>
                </c:pt>
                <c:pt idx="499">
                  <c:v>5960</c:v>
                </c:pt>
                <c:pt idx="500">
                  <c:v>6000</c:v>
                </c:pt>
                <c:pt idx="501">
                  <c:v>6040</c:v>
                </c:pt>
                <c:pt idx="502">
                  <c:v>6080</c:v>
                </c:pt>
                <c:pt idx="503">
                  <c:v>6120</c:v>
                </c:pt>
                <c:pt idx="504">
                  <c:v>6160</c:v>
                </c:pt>
                <c:pt idx="505">
                  <c:v>6200</c:v>
                </c:pt>
                <c:pt idx="506">
                  <c:v>6240</c:v>
                </c:pt>
                <c:pt idx="507">
                  <c:v>6280</c:v>
                </c:pt>
                <c:pt idx="508">
                  <c:v>6320</c:v>
                </c:pt>
                <c:pt idx="509">
                  <c:v>6360</c:v>
                </c:pt>
                <c:pt idx="510">
                  <c:v>6400</c:v>
                </c:pt>
                <c:pt idx="511">
                  <c:v>6440</c:v>
                </c:pt>
                <c:pt idx="512">
                  <c:v>6480</c:v>
                </c:pt>
                <c:pt idx="513">
                  <c:v>6520</c:v>
                </c:pt>
                <c:pt idx="514">
                  <c:v>6560</c:v>
                </c:pt>
                <c:pt idx="515">
                  <c:v>6600</c:v>
                </c:pt>
                <c:pt idx="516">
                  <c:v>6640</c:v>
                </c:pt>
                <c:pt idx="517">
                  <c:v>6680</c:v>
                </c:pt>
                <c:pt idx="518">
                  <c:v>6720</c:v>
                </c:pt>
                <c:pt idx="519">
                  <c:v>6760</c:v>
                </c:pt>
                <c:pt idx="520">
                  <c:v>6800</c:v>
                </c:pt>
                <c:pt idx="521">
                  <c:v>6840</c:v>
                </c:pt>
                <c:pt idx="522">
                  <c:v>6880</c:v>
                </c:pt>
                <c:pt idx="523">
                  <c:v>6920</c:v>
                </c:pt>
                <c:pt idx="524">
                  <c:v>6960</c:v>
                </c:pt>
                <c:pt idx="525">
                  <c:v>7000</c:v>
                </c:pt>
                <c:pt idx="526">
                  <c:v>7040</c:v>
                </c:pt>
                <c:pt idx="527">
                  <c:v>7080</c:v>
                </c:pt>
                <c:pt idx="528">
                  <c:v>7120</c:v>
                </c:pt>
                <c:pt idx="529">
                  <c:v>7160</c:v>
                </c:pt>
                <c:pt idx="530">
                  <c:v>7200</c:v>
                </c:pt>
                <c:pt idx="531">
                  <c:v>7240</c:v>
                </c:pt>
                <c:pt idx="532">
                  <c:v>7280</c:v>
                </c:pt>
                <c:pt idx="533">
                  <c:v>7320</c:v>
                </c:pt>
                <c:pt idx="534">
                  <c:v>7360</c:v>
                </c:pt>
                <c:pt idx="535">
                  <c:v>7400</c:v>
                </c:pt>
                <c:pt idx="536">
                  <c:v>7440</c:v>
                </c:pt>
                <c:pt idx="537">
                  <c:v>7480</c:v>
                </c:pt>
                <c:pt idx="538">
                  <c:v>7520</c:v>
                </c:pt>
                <c:pt idx="539">
                  <c:v>7560</c:v>
                </c:pt>
                <c:pt idx="540">
                  <c:v>7600</c:v>
                </c:pt>
                <c:pt idx="541">
                  <c:v>7640</c:v>
                </c:pt>
                <c:pt idx="542">
                  <c:v>7680</c:v>
                </c:pt>
                <c:pt idx="543">
                  <c:v>7720</c:v>
                </c:pt>
                <c:pt idx="544">
                  <c:v>7760</c:v>
                </c:pt>
                <c:pt idx="545">
                  <c:v>7800</c:v>
                </c:pt>
                <c:pt idx="546">
                  <c:v>7840</c:v>
                </c:pt>
                <c:pt idx="547">
                  <c:v>7880</c:v>
                </c:pt>
                <c:pt idx="548">
                  <c:v>7920</c:v>
                </c:pt>
                <c:pt idx="549">
                  <c:v>7960</c:v>
                </c:pt>
                <c:pt idx="550">
                  <c:v>8000</c:v>
                </c:pt>
                <c:pt idx="551">
                  <c:v>8040</c:v>
                </c:pt>
                <c:pt idx="552">
                  <c:v>8080</c:v>
                </c:pt>
                <c:pt idx="553">
                  <c:v>8120</c:v>
                </c:pt>
                <c:pt idx="554">
                  <c:v>8160</c:v>
                </c:pt>
                <c:pt idx="555">
                  <c:v>8200</c:v>
                </c:pt>
                <c:pt idx="556">
                  <c:v>8240</c:v>
                </c:pt>
                <c:pt idx="557">
                  <c:v>8280</c:v>
                </c:pt>
                <c:pt idx="558">
                  <c:v>8320</c:v>
                </c:pt>
                <c:pt idx="559">
                  <c:v>8360</c:v>
                </c:pt>
                <c:pt idx="560">
                  <c:v>8400</c:v>
                </c:pt>
                <c:pt idx="561">
                  <c:v>8440</c:v>
                </c:pt>
                <c:pt idx="562">
                  <c:v>8480</c:v>
                </c:pt>
                <c:pt idx="563">
                  <c:v>8520</c:v>
                </c:pt>
                <c:pt idx="564">
                  <c:v>8560</c:v>
                </c:pt>
                <c:pt idx="565">
                  <c:v>8600</c:v>
                </c:pt>
                <c:pt idx="566">
                  <c:v>8640</c:v>
                </c:pt>
                <c:pt idx="567">
                  <c:v>8680</c:v>
                </c:pt>
                <c:pt idx="568">
                  <c:v>8720</c:v>
                </c:pt>
                <c:pt idx="569">
                  <c:v>8760</c:v>
                </c:pt>
                <c:pt idx="570">
                  <c:v>8800</c:v>
                </c:pt>
                <c:pt idx="571">
                  <c:v>8840</c:v>
                </c:pt>
                <c:pt idx="572">
                  <c:v>8880</c:v>
                </c:pt>
                <c:pt idx="573">
                  <c:v>8920</c:v>
                </c:pt>
                <c:pt idx="574">
                  <c:v>8960</c:v>
                </c:pt>
                <c:pt idx="575">
                  <c:v>9000</c:v>
                </c:pt>
                <c:pt idx="576">
                  <c:v>9040</c:v>
                </c:pt>
                <c:pt idx="577">
                  <c:v>9080</c:v>
                </c:pt>
                <c:pt idx="578">
                  <c:v>9120</c:v>
                </c:pt>
                <c:pt idx="579">
                  <c:v>9160</c:v>
                </c:pt>
                <c:pt idx="580">
                  <c:v>9200</c:v>
                </c:pt>
                <c:pt idx="581">
                  <c:v>9240</c:v>
                </c:pt>
                <c:pt idx="582">
                  <c:v>9280</c:v>
                </c:pt>
                <c:pt idx="583">
                  <c:v>9320</c:v>
                </c:pt>
                <c:pt idx="584">
                  <c:v>9360</c:v>
                </c:pt>
                <c:pt idx="585">
                  <c:v>9400</c:v>
                </c:pt>
                <c:pt idx="586">
                  <c:v>9440</c:v>
                </c:pt>
                <c:pt idx="587">
                  <c:v>9480</c:v>
                </c:pt>
                <c:pt idx="588">
                  <c:v>9520</c:v>
                </c:pt>
                <c:pt idx="589">
                  <c:v>9560</c:v>
                </c:pt>
                <c:pt idx="590">
                  <c:v>9600</c:v>
                </c:pt>
                <c:pt idx="591">
                  <c:v>9640</c:v>
                </c:pt>
                <c:pt idx="592">
                  <c:v>9680</c:v>
                </c:pt>
                <c:pt idx="593">
                  <c:v>9720</c:v>
                </c:pt>
                <c:pt idx="594">
                  <c:v>9760</c:v>
                </c:pt>
                <c:pt idx="595">
                  <c:v>9800</c:v>
                </c:pt>
                <c:pt idx="596">
                  <c:v>9840</c:v>
                </c:pt>
                <c:pt idx="597">
                  <c:v>9880</c:v>
                </c:pt>
                <c:pt idx="598">
                  <c:v>9920</c:v>
                </c:pt>
                <c:pt idx="599">
                  <c:v>9960</c:v>
                </c:pt>
                <c:pt idx="600">
                  <c:v>10000</c:v>
                </c:pt>
                <c:pt idx="601">
                  <c:v>10040</c:v>
                </c:pt>
                <c:pt idx="602">
                  <c:v>10080</c:v>
                </c:pt>
                <c:pt idx="603">
                  <c:v>10120</c:v>
                </c:pt>
                <c:pt idx="604">
                  <c:v>10160</c:v>
                </c:pt>
                <c:pt idx="605">
                  <c:v>10200</c:v>
                </c:pt>
                <c:pt idx="606">
                  <c:v>10240</c:v>
                </c:pt>
                <c:pt idx="607">
                  <c:v>10280</c:v>
                </c:pt>
                <c:pt idx="608">
                  <c:v>10320</c:v>
                </c:pt>
                <c:pt idx="609">
                  <c:v>10360</c:v>
                </c:pt>
                <c:pt idx="610">
                  <c:v>10400</c:v>
                </c:pt>
                <c:pt idx="611">
                  <c:v>10440</c:v>
                </c:pt>
                <c:pt idx="612">
                  <c:v>10480</c:v>
                </c:pt>
                <c:pt idx="613">
                  <c:v>10520</c:v>
                </c:pt>
                <c:pt idx="614">
                  <c:v>10560</c:v>
                </c:pt>
                <c:pt idx="615">
                  <c:v>10600</c:v>
                </c:pt>
                <c:pt idx="616">
                  <c:v>10640</c:v>
                </c:pt>
                <c:pt idx="617">
                  <c:v>10680</c:v>
                </c:pt>
                <c:pt idx="618">
                  <c:v>10720</c:v>
                </c:pt>
                <c:pt idx="619">
                  <c:v>10760</c:v>
                </c:pt>
                <c:pt idx="620">
                  <c:v>10800</c:v>
                </c:pt>
              </c:numCache>
            </c:numRef>
          </c:cat>
          <c:val>
            <c:numRef>
              <c:f>'Hidden calculations'!$AE$2:$AE$303</c:f>
              <c:numCache>
                <c:ptCount val="30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numCache>
            </c:numRef>
          </c:val>
        </c:ser>
        <c:axId val="9753327"/>
        <c:axId val="20671080"/>
      </c:areaChart>
      <c:lineChart>
        <c:grouping val="standard"/>
        <c:varyColors val="0"/>
        <c:ser>
          <c:idx val="3"/>
          <c:order val="0"/>
          <c:tx>
            <c:strRef>
              <c:f>'Hidden calculations'!$W$1</c:f>
              <c:strCache>
                <c:ptCount val="1"/>
                <c:pt idx="0">
                  <c:v>AVC</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'Hidden calculations'!$S$2:$S$622</c:f>
              <c:numCache>
                <c:ptCount val="621"/>
                <c:pt idx="0">
                  <c:v>0</c:v>
                </c:pt>
                <c:pt idx="1">
                  <c:v>0.2</c:v>
                </c:pt>
                <c:pt idx="2">
                  <c:v>0.4</c:v>
                </c:pt>
                <c:pt idx="3">
                  <c:v>0.6000000000000001</c:v>
                </c:pt>
                <c:pt idx="4">
                  <c:v>0.8</c:v>
                </c:pt>
                <c:pt idx="5">
                  <c:v>1</c:v>
                </c:pt>
                <c:pt idx="6">
                  <c:v>1.2</c:v>
                </c:pt>
                <c:pt idx="7">
                  <c:v>1.4</c:v>
                </c:pt>
                <c:pt idx="8">
                  <c:v>1.5999999999999999</c:v>
                </c:pt>
                <c:pt idx="9">
                  <c:v>1.7999999999999998</c:v>
                </c:pt>
                <c:pt idx="10">
                  <c:v>1.9999999999999998</c:v>
                </c:pt>
                <c:pt idx="11">
                  <c:v>2.1999999999999997</c:v>
                </c:pt>
                <c:pt idx="12">
                  <c:v>2.4</c:v>
                </c:pt>
                <c:pt idx="13">
                  <c:v>2.6</c:v>
                </c:pt>
                <c:pt idx="14">
                  <c:v>2.8000000000000003</c:v>
                </c:pt>
                <c:pt idx="15">
                  <c:v>3.0000000000000004</c:v>
                </c:pt>
                <c:pt idx="16">
                  <c:v>3.2000000000000006</c:v>
                </c:pt>
                <c:pt idx="17">
                  <c:v>3.400000000000001</c:v>
                </c:pt>
                <c:pt idx="18">
                  <c:v>3.600000000000001</c:v>
                </c:pt>
                <c:pt idx="19">
                  <c:v>3.800000000000001</c:v>
                </c:pt>
                <c:pt idx="20">
                  <c:v>4.000000000000001</c:v>
                </c:pt>
                <c:pt idx="21">
                  <c:v>4.200000000000001</c:v>
                </c:pt>
                <c:pt idx="22">
                  <c:v>4.400000000000001</c:v>
                </c:pt>
                <c:pt idx="23">
                  <c:v>4.600000000000001</c:v>
                </c:pt>
                <c:pt idx="24">
                  <c:v>4.800000000000002</c:v>
                </c:pt>
                <c:pt idx="25">
                  <c:v>5.000000000000002</c:v>
                </c:pt>
                <c:pt idx="26">
                  <c:v>5.200000000000002</c:v>
                </c:pt>
                <c:pt idx="27">
                  <c:v>5.400000000000002</c:v>
                </c:pt>
                <c:pt idx="28">
                  <c:v>5.600000000000002</c:v>
                </c:pt>
                <c:pt idx="29">
                  <c:v>5.8000000000000025</c:v>
                </c:pt>
                <c:pt idx="30">
                  <c:v>6.000000000000003</c:v>
                </c:pt>
                <c:pt idx="31">
                  <c:v>6.200000000000003</c:v>
                </c:pt>
                <c:pt idx="32">
                  <c:v>6.400000000000003</c:v>
                </c:pt>
                <c:pt idx="33">
                  <c:v>6.600000000000003</c:v>
                </c:pt>
                <c:pt idx="34">
                  <c:v>6.800000000000003</c:v>
                </c:pt>
                <c:pt idx="35">
                  <c:v>7.0000000000000036</c:v>
                </c:pt>
                <c:pt idx="36">
                  <c:v>7.200000000000004</c:v>
                </c:pt>
                <c:pt idx="37">
                  <c:v>7.400000000000004</c:v>
                </c:pt>
                <c:pt idx="38">
                  <c:v>7.600000000000004</c:v>
                </c:pt>
                <c:pt idx="39">
                  <c:v>7.800000000000004</c:v>
                </c:pt>
                <c:pt idx="40">
                  <c:v>8.000000000000004</c:v>
                </c:pt>
                <c:pt idx="41">
                  <c:v>8.200000000000003</c:v>
                </c:pt>
                <c:pt idx="42">
                  <c:v>8.400000000000002</c:v>
                </c:pt>
                <c:pt idx="43">
                  <c:v>8.600000000000001</c:v>
                </c:pt>
                <c:pt idx="44">
                  <c:v>8.8</c:v>
                </c:pt>
                <c:pt idx="45">
                  <c:v>9</c:v>
                </c:pt>
                <c:pt idx="46">
                  <c:v>9.2</c:v>
                </c:pt>
                <c:pt idx="47">
                  <c:v>9.399999999999999</c:v>
                </c:pt>
                <c:pt idx="48">
                  <c:v>9.599999999999998</c:v>
                </c:pt>
                <c:pt idx="49">
                  <c:v>9.799999999999997</c:v>
                </c:pt>
                <c:pt idx="50">
                  <c:v>9.999999999999996</c:v>
                </c:pt>
                <c:pt idx="51">
                  <c:v>10.199999999999996</c:v>
                </c:pt>
                <c:pt idx="52">
                  <c:v>10.399999999999995</c:v>
                </c:pt>
                <c:pt idx="53">
                  <c:v>10.599999999999994</c:v>
                </c:pt>
                <c:pt idx="54">
                  <c:v>10.799999999999994</c:v>
                </c:pt>
                <c:pt idx="55">
                  <c:v>10.999999999999993</c:v>
                </c:pt>
                <c:pt idx="56">
                  <c:v>11.199999999999992</c:v>
                </c:pt>
                <c:pt idx="57">
                  <c:v>11.399999999999991</c:v>
                </c:pt>
                <c:pt idx="58">
                  <c:v>11.59999999999999</c:v>
                </c:pt>
                <c:pt idx="59">
                  <c:v>11.79999999999999</c:v>
                </c:pt>
                <c:pt idx="60">
                  <c:v>11.99999999999999</c:v>
                </c:pt>
                <c:pt idx="61">
                  <c:v>12.199999999999989</c:v>
                </c:pt>
                <c:pt idx="62">
                  <c:v>12.399999999999988</c:v>
                </c:pt>
                <c:pt idx="63">
                  <c:v>12.599999999999987</c:v>
                </c:pt>
                <c:pt idx="64">
                  <c:v>12.799999999999986</c:v>
                </c:pt>
                <c:pt idx="65">
                  <c:v>12.999999999999986</c:v>
                </c:pt>
                <c:pt idx="66">
                  <c:v>13.199999999999985</c:v>
                </c:pt>
                <c:pt idx="67">
                  <c:v>13.399999999999984</c:v>
                </c:pt>
                <c:pt idx="68">
                  <c:v>13.599999999999984</c:v>
                </c:pt>
                <c:pt idx="69">
                  <c:v>13.799999999999983</c:v>
                </c:pt>
                <c:pt idx="70">
                  <c:v>13.999999999999982</c:v>
                </c:pt>
                <c:pt idx="71">
                  <c:v>14.199999999999982</c:v>
                </c:pt>
                <c:pt idx="72">
                  <c:v>14.39999999999998</c:v>
                </c:pt>
                <c:pt idx="73">
                  <c:v>14.59999999999998</c:v>
                </c:pt>
                <c:pt idx="74">
                  <c:v>14.79999999999998</c:v>
                </c:pt>
                <c:pt idx="75">
                  <c:v>14.999999999999979</c:v>
                </c:pt>
                <c:pt idx="76">
                  <c:v>15.199999999999978</c:v>
                </c:pt>
                <c:pt idx="77">
                  <c:v>15.399999999999977</c:v>
                </c:pt>
                <c:pt idx="78">
                  <c:v>15.599999999999977</c:v>
                </c:pt>
                <c:pt idx="79">
                  <c:v>15.799999999999976</c:v>
                </c:pt>
                <c:pt idx="80">
                  <c:v>15.999999999999975</c:v>
                </c:pt>
                <c:pt idx="81">
                  <c:v>16.199999999999974</c:v>
                </c:pt>
                <c:pt idx="82">
                  <c:v>16.399999999999974</c:v>
                </c:pt>
                <c:pt idx="83">
                  <c:v>16.599999999999973</c:v>
                </c:pt>
                <c:pt idx="84">
                  <c:v>16.799999999999972</c:v>
                </c:pt>
                <c:pt idx="85">
                  <c:v>16.99999999999997</c:v>
                </c:pt>
                <c:pt idx="86">
                  <c:v>17.19999999999997</c:v>
                </c:pt>
                <c:pt idx="87">
                  <c:v>17.39999999999997</c:v>
                </c:pt>
                <c:pt idx="88">
                  <c:v>17.59999999999997</c:v>
                </c:pt>
                <c:pt idx="89">
                  <c:v>17.79999999999997</c:v>
                </c:pt>
                <c:pt idx="90">
                  <c:v>17.999999999999968</c:v>
                </c:pt>
                <c:pt idx="91">
                  <c:v>18.199999999999967</c:v>
                </c:pt>
                <c:pt idx="92">
                  <c:v>18.399999999999967</c:v>
                </c:pt>
                <c:pt idx="93">
                  <c:v>18.599999999999966</c:v>
                </c:pt>
                <c:pt idx="94">
                  <c:v>18.799999999999965</c:v>
                </c:pt>
                <c:pt idx="95">
                  <c:v>18.999999999999964</c:v>
                </c:pt>
                <c:pt idx="96">
                  <c:v>19.199999999999964</c:v>
                </c:pt>
                <c:pt idx="97">
                  <c:v>19.399999999999963</c:v>
                </c:pt>
                <c:pt idx="98">
                  <c:v>19.599999999999962</c:v>
                </c:pt>
                <c:pt idx="99">
                  <c:v>19.79999999999996</c:v>
                </c:pt>
                <c:pt idx="100">
                  <c:v>19.99999999999996</c:v>
                </c:pt>
                <c:pt idx="101">
                  <c:v>20.19999999999996</c:v>
                </c:pt>
                <c:pt idx="102">
                  <c:v>20.39999999999996</c:v>
                </c:pt>
                <c:pt idx="103">
                  <c:v>20.59999999999996</c:v>
                </c:pt>
                <c:pt idx="104">
                  <c:v>20.799999999999958</c:v>
                </c:pt>
                <c:pt idx="105">
                  <c:v>20.999999999999957</c:v>
                </c:pt>
                <c:pt idx="106">
                  <c:v>21.199999999999957</c:v>
                </c:pt>
                <c:pt idx="107">
                  <c:v>21.399999999999956</c:v>
                </c:pt>
                <c:pt idx="108">
                  <c:v>21.599999999999955</c:v>
                </c:pt>
                <c:pt idx="109">
                  <c:v>21.799999999999955</c:v>
                </c:pt>
                <c:pt idx="110">
                  <c:v>21.999999999999954</c:v>
                </c:pt>
                <c:pt idx="111">
                  <c:v>22.199999999999953</c:v>
                </c:pt>
                <c:pt idx="112">
                  <c:v>22.399999999999952</c:v>
                </c:pt>
                <c:pt idx="113">
                  <c:v>22.59999999999995</c:v>
                </c:pt>
                <c:pt idx="114">
                  <c:v>22.79999999999995</c:v>
                </c:pt>
                <c:pt idx="115">
                  <c:v>22.99999999999995</c:v>
                </c:pt>
                <c:pt idx="116">
                  <c:v>23.19999999999995</c:v>
                </c:pt>
                <c:pt idx="117">
                  <c:v>23.39999999999995</c:v>
                </c:pt>
                <c:pt idx="118">
                  <c:v>23.599999999999948</c:v>
                </c:pt>
                <c:pt idx="119">
                  <c:v>23.799999999999947</c:v>
                </c:pt>
                <c:pt idx="120">
                  <c:v>23.999999999999947</c:v>
                </c:pt>
                <c:pt idx="121">
                  <c:v>24.199999999999946</c:v>
                </c:pt>
                <c:pt idx="122">
                  <c:v>24.399999999999945</c:v>
                </c:pt>
                <c:pt idx="123">
                  <c:v>24.599999999999945</c:v>
                </c:pt>
                <c:pt idx="124">
                  <c:v>24.799999999999944</c:v>
                </c:pt>
                <c:pt idx="125">
                  <c:v>24.999999999999943</c:v>
                </c:pt>
                <c:pt idx="126">
                  <c:v>25.199999999999942</c:v>
                </c:pt>
                <c:pt idx="127">
                  <c:v>25.39999999999994</c:v>
                </c:pt>
                <c:pt idx="128">
                  <c:v>25.59999999999994</c:v>
                </c:pt>
                <c:pt idx="129">
                  <c:v>25.79999999999994</c:v>
                </c:pt>
                <c:pt idx="130">
                  <c:v>25.99999999999994</c:v>
                </c:pt>
                <c:pt idx="131">
                  <c:v>26.19999999999994</c:v>
                </c:pt>
                <c:pt idx="132">
                  <c:v>26.399999999999938</c:v>
                </c:pt>
                <c:pt idx="133">
                  <c:v>26.599999999999937</c:v>
                </c:pt>
                <c:pt idx="134">
                  <c:v>26.799999999999937</c:v>
                </c:pt>
                <c:pt idx="135">
                  <c:v>26.999999999999936</c:v>
                </c:pt>
                <c:pt idx="136">
                  <c:v>27.199999999999935</c:v>
                </c:pt>
                <c:pt idx="137">
                  <c:v>27.399999999999935</c:v>
                </c:pt>
                <c:pt idx="138">
                  <c:v>27.599999999999934</c:v>
                </c:pt>
                <c:pt idx="139">
                  <c:v>27.799999999999933</c:v>
                </c:pt>
                <c:pt idx="140">
                  <c:v>27.999999999999932</c:v>
                </c:pt>
                <c:pt idx="141">
                  <c:v>28.199999999999932</c:v>
                </c:pt>
                <c:pt idx="142">
                  <c:v>28.39999999999993</c:v>
                </c:pt>
                <c:pt idx="143">
                  <c:v>28.59999999999993</c:v>
                </c:pt>
                <c:pt idx="144">
                  <c:v>28.79999999999993</c:v>
                </c:pt>
                <c:pt idx="145">
                  <c:v>28.99999999999993</c:v>
                </c:pt>
                <c:pt idx="146">
                  <c:v>29.19999999999993</c:v>
                </c:pt>
                <c:pt idx="147">
                  <c:v>29.399999999999928</c:v>
                </c:pt>
                <c:pt idx="148">
                  <c:v>29.599999999999927</c:v>
                </c:pt>
                <c:pt idx="149">
                  <c:v>29.799999999999926</c:v>
                </c:pt>
                <c:pt idx="150">
                  <c:v>29.999999999999925</c:v>
                </c:pt>
                <c:pt idx="151">
                  <c:v>30.199999999999925</c:v>
                </c:pt>
                <c:pt idx="152">
                  <c:v>30.399999999999924</c:v>
                </c:pt>
                <c:pt idx="153">
                  <c:v>30.599999999999923</c:v>
                </c:pt>
                <c:pt idx="154">
                  <c:v>30.799999999999923</c:v>
                </c:pt>
                <c:pt idx="155">
                  <c:v>30.999999999999922</c:v>
                </c:pt>
                <c:pt idx="156">
                  <c:v>31.19999999999992</c:v>
                </c:pt>
                <c:pt idx="157">
                  <c:v>31.39999999999992</c:v>
                </c:pt>
                <c:pt idx="158">
                  <c:v>31.59999999999992</c:v>
                </c:pt>
                <c:pt idx="159">
                  <c:v>31.79999999999992</c:v>
                </c:pt>
                <c:pt idx="160">
                  <c:v>31.99999999999992</c:v>
                </c:pt>
                <c:pt idx="161">
                  <c:v>32.19999999999992</c:v>
                </c:pt>
                <c:pt idx="162">
                  <c:v>32.39999999999992</c:v>
                </c:pt>
                <c:pt idx="163">
                  <c:v>32.59999999999992</c:v>
                </c:pt>
                <c:pt idx="164">
                  <c:v>32.799999999999926</c:v>
                </c:pt>
                <c:pt idx="165">
                  <c:v>32.99999999999993</c:v>
                </c:pt>
                <c:pt idx="166">
                  <c:v>33.19999999999993</c:v>
                </c:pt>
                <c:pt idx="167">
                  <c:v>33.399999999999935</c:v>
                </c:pt>
                <c:pt idx="168">
                  <c:v>33.59999999999994</c:v>
                </c:pt>
                <c:pt idx="169">
                  <c:v>33.79999999999994</c:v>
                </c:pt>
                <c:pt idx="170">
                  <c:v>33.99999999999994</c:v>
                </c:pt>
                <c:pt idx="171">
                  <c:v>34.199999999999946</c:v>
                </c:pt>
                <c:pt idx="172">
                  <c:v>34.39999999999995</c:v>
                </c:pt>
                <c:pt idx="173">
                  <c:v>34.59999999999995</c:v>
                </c:pt>
                <c:pt idx="174">
                  <c:v>34.799999999999955</c:v>
                </c:pt>
                <c:pt idx="175">
                  <c:v>34.99999999999996</c:v>
                </c:pt>
                <c:pt idx="176">
                  <c:v>35.19999999999996</c:v>
                </c:pt>
                <c:pt idx="177">
                  <c:v>35.39999999999996</c:v>
                </c:pt>
                <c:pt idx="178">
                  <c:v>35.599999999999966</c:v>
                </c:pt>
                <c:pt idx="179">
                  <c:v>35.79999999999997</c:v>
                </c:pt>
                <c:pt idx="180">
                  <c:v>35.99999999999997</c:v>
                </c:pt>
                <c:pt idx="181">
                  <c:v>36.199999999999974</c:v>
                </c:pt>
                <c:pt idx="182">
                  <c:v>36.39999999999998</c:v>
                </c:pt>
                <c:pt idx="183">
                  <c:v>36.59999999999998</c:v>
                </c:pt>
                <c:pt idx="184">
                  <c:v>36.79999999999998</c:v>
                </c:pt>
                <c:pt idx="185">
                  <c:v>36.999999999999986</c:v>
                </c:pt>
                <c:pt idx="186">
                  <c:v>37.19999999999999</c:v>
                </c:pt>
                <c:pt idx="187">
                  <c:v>37.39999999999999</c:v>
                </c:pt>
                <c:pt idx="188">
                  <c:v>37.599999999999994</c:v>
                </c:pt>
                <c:pt idx="189">
                  <c:v>37.8</c:v>
                </c:pt>
                <c:pt idx="190">
                  <c:v>38</c:v>
                </c:pt>
                <c:pt idx="191">
                  <c:v>38.2</c:v>
                </c:pt>
                <c:pt idx="192">
                  <c:v>38.400000000000006</c:v>
                </c:pt>
                <c:pt idx="193">
                  <c:v>38.60000000000001</c:v>
                </c:pt>
                <c:pt idx="194">
                  <c:v>38.80000000000001</c:v>
                </c:pt>
                <c:pt idx="195">
                  <c:v>39.000000000000014</c:v>
                </c:pt>
                <c:pt idx="196">
                  <c:v>39.20000000000002</c:v>
                </c:pt>
                <c:pt idx="197">
                  <c:v>39.40000000000002</c:v>
                </c:pt>
                <c:pt idx="198">
                  <c:v>39.60000000000002</c:v>
                </c:pt>
                <c:pt idx="199">
                  <c:v>39.800000000000026</c:v>
                </c:pt>
                <c:pt idx="200">
                  <c:v>40.00000000000003</c:v>
                </c:pt>
                <c:pt idx="201">
                  <c:v>40.20000000000003</c:v>
                </c:pt>
                <c:pt idx="202">
                  <c:v>40.400000000000034</c:v>
                </c:pt>
                <c:pt idx="203">
                  <c:v>40.60000000000004</c:v>
                </c:pt>
                <c:pt idx="204">
                  <c:v>40.80000000000004</c:v>
                </c:pt>
                <c:pt idx="205">
                  <c:v>41.00000000000004</c:v>
                </c:pt>
                <c:pt idx="206">
                  <c:v>41.200000000000045</c:v>
                </c:pt>
                <c:pt idx="207">
                  <c:v>41.40000000000005</c:v>
                </c:pt>
                <c:pt idx="208">
                  <c:v>41.60000000000005</c:v>
                </c:pt>
                <c:pt idx="209">
                  <c:v>41.800000000000054</c:v>
                </c:pt>
                <c:pt idx="210">
                  <c:v>42.00000000000006</c:v>
                </c:pt>
                <c:pt idx="211">
                  <c:v>42.20000000000006</c:v>
                </c:pt>
                <c:pt idx="212">
                  <c:v>42.40000000000006</c:v>
                </c:pt>
                <c:pt idx="213">
                  <c:v>42.600000000000065</c:v>
                </c:pt>
                <c:pt idx="214">
                  <c:v>42.80000000000007</c:v>
                </c:pt>
                <c:pt idx="215">
                  <c:v>43.00000000000007</c:v>
                </c:pt>
                <c:pt idx="216">
                  <c:v>43.200000000000074</c:v>
                </c:pt>
                <c:pt idx="217">
                  <c:v>43.40000000000008</c:v>
                </c:pt>
                <c:pt idx="218">
                  <c:v>43.60000000000008</c:v>
                </c:pt>
                <c:pt idx="219">
                  <c:v>43.80000000000008</c:v>
                </c:pt>
                <c:pt idx="220">
                  <c:v>44.000000000000085</c:v>
                </c:pt>
                <c:pt idx="221">
                  <c:v>44.20000000000009</c:v>
                </c:pt>
                <c:pt idx="222">
                  <c:v>44.40000000000009</c:v>
                </c:pt>
                <c:pt idx="223">
                  <c:v>44.600000000000094</c:v>
                </c:pt>
                <c:pt idx="224">
                  <c:v>44.8000000000001</c:v>
                </c:pt>
                <c:pt idx="225">
                  <c:v>45.0000000000001</c:v>
                </c:pt>
                <c:pt idx="226">
                  <c:v>45.2000000000001</c:v>
                </c:pt>
                <c:pt idx="227">
                  <c:v>45.400000000000105</c:v>
                </c:pt>
                <c:pt idx="228">
                  <c:v>45.60000000000011</c:v>
                </c:pt>
                <c:pt idx="229">
                  <c:v>45.80000000000011</c:v>
                </c:pt>
                <c:pt idx="230">
                  <c:v>46.000000000000114</c:v>
                </c:pt>
                <c:pt idx="231">
                  <c:v>46.20000000000012</c:v>
                </c:pt>
                <c:pt idx="232">
                  <c:v>46.40000000000012</c:v>
                </c:pt>
                <c:pt idx="233">
                  <c:v>46.60000000000012</c:v>
                </c:pt>
                <c:pt idx="234">
                  <c:v>46.800000000000125</c:v>
                </c:pt>
                <c:pt idx="235">
                  <c:v>47.00000000000013</c:v>
                </c:pt>
                <c:pt idx="236">
                  <c:v>47.20000000000013</c:v>
                </c:pt>
                <c:pt idx="237">
                  <c:v>47.400000000000134</c:v>
                </c:pt>
                <c:pt idx="238">
                  <c:v>47.600000000000136</c:v>
                </c:pt>
                <c:pt idx="239">
                  <c:v>47.80000000000014</c:v>
                </c:pt>
                <c:pt idx="240">
                  <c:v>48.00000000000014</c:v>
                </c:pt>
                <c:pt idx="241">
                  <c:v>48.200000000000145</c:v>
                </c:pt>
                <c:pt idx="242">
                  <c:v>48.40000000000015</c:v>
                </c:pt>
                <c:pt idx="243">
                  <c:v>48.60000000000015</c:v>
                </c:pt>
                <c:pt idx="244">
                  <c:v>48.80000000000015</c:v>
                </c:pt>
                <c:pt idx="245">
                  <c:v>49.000000000000156</c:v>
                </c:pt>
                <c:pt idx="246">
                  <c:v>49.20000000000016</c:v>
                </c:pt>
                <c:pt idx="247">
                  <c:v>49.40000000000016</c:v>
                </c:pt>
                <c:pt idx="248">
                  <c:v>49.600000000000165</c:v>
                </c:pt>
                <c:pt idx="249">
                  <c:v>49.80000000000017</c:v>
                </c:pt>
                <c:pt idx="250">
                  <c:v>50.00000000000017</c:v>
                </c:pt>
                <c:pt idx="251">
                  <c:v>50.20000000000017</c:v>
                </c:pt>
                <c:pt idx="252">
                  <c:v>50.400000000000176</c:v>
                </c:pt>
                <c:pt idx="253">
                  <c:v>50.60000000000018</c:v>
                </c:pt>
                <c:pt idx="254">
                  <c:v>50.80000000000018</c:v>
                </c:pt>
                <c:pt idx="255">
                  <c:v>51.000000000000185</c:v>
                </c:pt>
                <c:pt idx="256">
                  <c:v>51.20000000000019</c:v>
                </c:pt>
                <c:pt idx="257">
                  <c:v>51.40000000000019</c:v>
                </c:pt>
                <c:pt idx="258">
                  <c:v>51.60000000000019</c:v>
                </c:pt>
                <c:pt idx="259">
                  <c:v>51.800000000000196</c:v>
                </c:pt>
                <c:pt idx="260">
                  <c:v>52.0000000000002</c:v>
                </c:pt>
                <c:pt idx="261">
                  <c:v>52.2000000000002</c:v>
                </c:pt>
                <c:pt idx="262">
                  <c:v>52.400000000000205</c:v>
                </c:pt>
                <c:pt idx="263">
                  <c:v>52.60000000000021</c:v>
                </c:pt>
                <c:pt idx="264">
                  <c:v>52.80000000000021</c:v>
                </c:pt>
                <c:pt idx="265">
                  <c:v>53.00000000000021</c:v>
                </c:pt>
                <c:pt idx="266">
                  <c:v>53.200000000000216</c:v>
                </c:pt>
                <c:pt idx="267">
                  <c:v>53.40000000000022</c:v>
                </c:pt>
                <c:pt idx="268">
                  <c:v>53.60000000000022</c:v>
                </c:pt>
                <c:pt idx="269">
                  <c:v>53.800000000000225</c:v>
                </c:pt>
                <c:pt idx="270">
                  <c:v>54.00000000000023</c:v>
                </c:pt>
                <c:pt idx="271">
                  <c:v>54.20000000000023</c:v>
                </c:pt>
                <c:pt idx="272">
                  <c:v>54.40000000000023</c:v>
                </c:pt>
                <c:pt idx="273">
                  <c:v>54.600000000000236</c:v>
                </c:pt>
                <c:pt idx="274">
                  <c:v>54.80000000000024</c:v>
                </c:pt>
                <c:pt idx="275">
                  <c:v>55.00000000000024</c:v>
                </c:pt>
                <c:pt idx="276">
                  <c:v>55.200000000000244</c:v>
                </c:pt>
                <c:pt idx="277">
                  <c:v>55.40000000000025</c:v>
                </c:pt>
                <c:pt idx="278">
                  <c:v>55.60000000000025</c:v>
                </c:pt>
                <c:pt idx="279">
                  <c:v>55.80000000000025</c:v>
                </c:pt>
                <c:pt idx="280">
                  <c:v>56.000000000000256</c:v>
                </c:pt>
                <c:pt idx="281">
                  <c:v>56.20000000000026</c:v>
                </c:pt>
                <c:pt idx="282">
                  <c:v>56.40000000000026</c:v>
                </c:pt>
                <c:pt idx="283">
                  <c:v>56.600000000000264</c:v>
                </c:pt>
                <c:pt idx="284">
                  <c:v>56.80000000000027</c:v>
                </c:pt>
                <c:pt idx="285">
                  <c:v>57.00000000000027</c:v>
                </c:pt>
                <c:pt idx="286">
                  <c:v>57.20000000000027</c:v>
                </c:pt>
                <c:pt idx="287">
                  <c:v>57.400000000000276</c:v>
                </c:pt>
                <c:pt idx="288">
                  <c:v>57.60000000000028</c:v>
                </c:pt>
                <c:pt idx="289">
                  <c:v>57.80000000000028</c:v>
                </c:pt>
                <c:pt idx="290">
                  <c:v>58.000000000000284</c:v>
                </c:pt>
                <c:pt idx="291">
                  <c:v>58.20000000000029</c:v>
                </c:pt>
                <c:pt idx="292">
                  <c:v>58.40000000000029</c:v>
                </c:pt>
                <c:pt idx="293">
                  <c:v>58.60000000000029</c:v>
                </c:pt>
                <c:pt idx="294">
                  <c:v>58.800000000000296</c:v>
                </c:pt>
                <c:pt idx="295">
                  <c:v>59.0000000000003</c:v>
                </c:pt>
                <c:pt idx="296">
                  <c:v>59.2000000000003</c:v>
                </c:pt>
                <c:pt idx="297">
                  <c:v>59.400000000000304</c:v>
                </c:pt>
                <c:pt idx="298">
                  <c:v>59.60000000000031</c:v>
                </c:pt>
                <c:pt idx="299">
                  <c:v>59.80000000000031</c:v>
                </c:pt>
                <c:pt idx="300">
                  <c:v>60.00000000000031</c:v>
                </c:pt>
                <c:pt idx="301">
                  <c:v>60</c:v>
                </c:pt>
                <c:pt idx="350">
                  <c:v>0</c:v>
                </c:pt>
                <c:pt idx="351">
                  <c:v>40</c:v>
                </c:pt>
                <c:pt idx="352">
                  <c:v>80</c:v>
                </c:pt>
                <c:pt idx="353">
                  <c:v>120</c:v>
                </c:pt>
                <c:pt idx="354">
                  <c:v>160</c:v>
                </c:pt>
                <c:pt idx="355">
                  <c:v>200</c:v>
                </c:pt>
                <c:pt idx="356">
                  <c:v>240</c:v>
                </c:pt>
                <c:pt idx="357">
                  <c:v>280</c:v>
                </c:pt>
                <c:pt idx="358">
                  <c:v>320</c:v>
                </c:pt>
                <c:pt idx="359">
                  <c:v>360</c:v>
                </c:pt>
                <c:pt idx="360">
                  <c:v>400</c:v>
                </c:pt>
                <c:pt idx="361">
                  <c:v>440</c:v>
                </c:pt>
                <c:pt idx="362">
                  <c:v>480</c:v>
                </c:pt>
                <c:pt idx="363">
                  <c:v>520</c:v>
                </c:pt>
                <c:pt idx="364">
                  <c:v>560</c:v>
                </c:pt>
                <c:pt idx="365">
                  <c:v>600</c:v>
                </c:pt>
                <c:pt idx="366">
                  <c:v>640</c:v>
                </c:pt>
                <c:pt idx="367">
                  <c:v>680</c:v>
                </c:pt>
                <c:pt idx="368">
                  <c:v>720</c:v>
                </c:pt>
                <c:pt idx="369">
                  <c:v>760</c:v>
                </c:pt>
                <c:pt idx="370">
                  <c:v>800</c:v>
                </c:pt>
                <c:pt idx="371">
                  <c:v>840</c:v>
                </c:pt>
                <c:pt idx="372">
                  <c:v>880</c:v>
                </c:pt>
                <c:pt idx="373">
                  <c:v>920</c:v>
                </c:pt>
                <c:pt idx="374">
                  <c:v>960</c:v>
                </c:pt>
                <c:pt idx="375">
                  <c:v>1000</c:v>
                </c:pt>
                <c:pt idx="376">
                  <c:v>1040</c:v>
                </c:pt>
                <c:pt idx="377">
                  <c:v>1080</c:v>
                </c:pt>
                <c:pt idx="378">
                  <c:v>1120</c:v>
                </c:pt>
                <c:pt idx="379">
                  <c:v>1160</c:v>
                </c:pt>
                <c:pt idx="380">
                  <c:v>1200</c:v>
                </c:pt>
                <c:pt idx="381">
                  <c:v>1240</c:v>
                </c:pt>
                <c:pt idx="382">
                  <c:v>1280</c:v>
                </c:pt>
                <c:pt idx="383">
                  <c:v>1320</c:v>
                </c:pt>
                <c:pt idx="384">
                  <c:v>1360</c:v>
                </c:pt>
                <c:pt idx="385">
                  <c:v>1400</c:v>
                </c:pt>
                <c:pt idx="386">
                  <c:v>1440</c:v>
                </c:pt>
                <c:pt idx="387">
                  <c:v>1480</c:v>
                </c:pt>
                <c:pt idx="388">
                  <c:v>1520</c:v>
                </c:pt>
                <c:pt idx="389">
                  <c:v>1560</c:v>
                </c:pt>
                <c:pt idx="390">
                  <c:v>1600</c:v>
                </c:pt>
                <c:pt idx="391">
                  <c:v>1640</c:v>
                </c:pt>
                <c:pt idx="392">
                  <c:v>1680</c:v>
                </c:pt>
                <c:pt idx="393">
                  <c:v>1720</c:v>
                </c:pt>
                <c:pt idx="394">
                  <c:v>1760</c:v>
                </c:pt>
                <c:pt idx="395">
                  <c:v>1800</c:v>
                </c:pt>
                <c:pt idx="396">
                  <c:v>1840</c:v>
                </c:pt>
                <c:pt idx="397">
                  <c:v>1880</c:v>
                </c:pt>
                <c:pt idx="398">
                  <c:v>1920</c:v>
                </c:pt>
                <c:pt idx="399">
                  <c:v>1960</c:v>
                </c:pt>
                <c:pt idx="400">
                  <c:v>2000</c:v>
                </c:pt>
                <c:pt idx="401">
                  <c:v>2040</c:v>
                </c:pt>
                <c:pt idx="402">
                  <c:v>2080</c:v>
                </c:pt>
                <c:pt idx="403">
                  <c:v>2120</c:v>
                </c:pt>
                <c:pt idx="404">
                  <c:v>2160</c:v>
                </c:pt>
                <c:pt idx="405">
                  <c:v>2200</c:v>
                </c:pt>
                <c:pt idx="406">
                  <c:v>2240</c:v>
                </c:pt>
                <c:pt idx="407">
                  <c:v>2280</c:v>
                </c:pt>
                <c:pt idx="408">
                  <c:v>2320</c:v>
                </c:pt>
                <c:pt idx="409">
                  <c:v>2360</c:v>
                </c:pt>
                <c:pt idx="410">
                  <c:v>2400</c:v>
                </c:pt>
                <c:pt idx="411">
                  <c:v>2440</c:v>
                </c:pt>
                <c:pt idx="412">
                  <c:v>2480</c:v>
                </c:pt>
                <c:pt idx="413">
                  <c:v>2520</c:v>
                </c:pt>
                <c:pt idx="414">
                  <c:v>2560</c:v>
                </c:pt>
                <c:pt idx="415">
                  <c:v>2600</c:v>
                </c:pt>
                <c:pt idx="416">
                  <c:v>2640</c:v>
                </c:pt>
                <c:pt idx="417">
                  <c:v>2680</c:v>
                </c:pt>
                <c:pt idx="418">
                  <c:v>2720</c:v>
                </c:pt>
                <c:pt idx="419">
                  <c:v>2760</c:v>
                </c:pt>
                <c:pt idx="420">
                  <c:v>2800</c:v>
                </c:pt>
                <c:pt idx="421">
                  <c:v>2840</c:v>
                </c:pt>
                <c:pt idx="422">
                  <c:v>2880</c:v>
                </c:pt>
                <c:pt idx="423">
                  <c:v>2920</c:v>
                </c:pt>
                <c:pt idx="424">
                  <c:v>2960</c:v>
                </c:pt>
                <c:pt idx="425">
                  <c:v>3000</c:v>
                </c:pt>
                <c:pt idx="426">
                  <c:v>3040</c:v>
                </c:pt>
                <c:pt idx="427">
                  <c:v>3080</c:v>
                </c:pt>
                <c:pt idx="428">
                  <c:v>3120</c:v>
                </c:pt>
                <c:pt idx="429">
                  <c:v>3160</c:v>
                </c:pt>
                <c:pt idx="430">
                  <c:v>3200</c:v>
                </c:pt>
                <c:pt idx="431">
                  <c:v>3240</c:v>
                </c:pt>
                <c:pt idx="432">
                  <c:v>3280</c:v>
                </c:pt>
                <c:pt idx="433">
                  <c:v>3320</c:v>
                </c:pt>
                <c:pt idx="434">
                  <c:v>3360</c:v>
                </c:pt>
                <c:pt idx="435">
                  <c:v>3400</c:v>
                </c:pt>
                <c:pt idx="436">
                  <c:v>3440</c:v>
                </c:pt>
                <c:pt idx="437">
                  <c:v>3480</c:v>
                </c:pt>
                <c:pt idx="438">
                  <c:v>3520</c:v>
                </c:pt>
                <c:pt idx="439">
                  <c:v>3560</c:v>
                </c:pt>
                <c:pt idx="440">
                  <c:v>3600</c:v>
                </c:pt>
                <c:pt idx="441">
                  <c:v>3640</c:v>
                </c:pt>
                <c:pt idx="442">
                  <c:v>3680</c:v>
                </c:pt>
                <c:pt idx="443">
                  <c:v>3720</c:v>
                </c:pt>
                <c:pt idx="444">
                  <c:v>3760</c:v>
                </c:pt>
                <c:pt idx="445">
                  <c:v>3800</c:v>
                </c:pt>
                <c:pt idx="446">
                  <c:v>3840</c:v>
                </c:pt>
                <c:pt idx="447">
                  <c:v>3880</c:v>
                </c:pt>
                <c:pt idx="448">
                  <c:v>3920</c:v>
                </c:pt>
                <c:pt idx="449">
                  <c:v>3960</c:v>
                </c:pt>
                <c:pt idx="450">
                  <c:v>4000</c:v>
                </c:pt>
                <c:pt idx="451">
                  <c:v>4040</c:v>
                </c:pt>
                <c:pt idx="452">
                  <c:v>4080</c:v>
                </c:pt>
                <c:pt idx="453">
                  <c:v>4120</c:v>
                </c:pt>
                <c:pt idx="454">
                  <c:v>4160</c:v>
                </c:pt>
                <c:pt idx="455">
                  <c:v>4200</c:v>
                </c:pt>
                <c:pt idx="456">
                  <c:v>4240</c:v>
                </c:pt>
                <c:pt idx="457">
                  <c:v>4280</c:v>
                </c:pt>
                <c:pt idx="458">
                  <c:v>4320</c:v>
                </c:pt>
                <c:pt idx="459">
                  <c:v>4360</c:v>
                </c:pt>
                <c:pt idx="460">
                  <c:v>4400</c:v>
                </c:pt>
                <c:pt idx="461">
                  <c:v>4440</c:v>
                </c:pt>
                <c:pt idx="462">
                  <c:v>4480</c:v>
                </c:pt>
                <c:pt idx="463">
                  <c:v>4520</c:v>
                </c:pt>
                <c:pt idx="464">
                  <c:v>4560</c:v>
                </c:pt>
                <c:pt idx="465">
                  <c:v>4600</c:v>
                </c:pt>
                <c:pt idx="466">
                  <c:v>4640</c:v>
                </c:pt>
                <c:pt idx="467">
                  <c:v>4680</c:v>
                </c:pt>
                <c:pt idx="468">
                  <c:v>4720</c:v>
                </c:pt>
                <c:pt idx="469">
                  <c:v>4760</c:v>
                </c:pt>
                <c:pt idx="470">
                  <c:v>4800</c:v>
                </c:pt>
                <c:pt idx="471">
                  <c:v>4840</c:v>
                </c:pt>
                <c:pt idx="472">
                  <c:v>4880</c:v>
                </c:pt>
                <c:pt idx="473">
                  <c:v>4920</c:v>
                </c:pt>
                <c:pt idx="474">
                  <c:v>4960</c:v>
                </c:pt>
                <c:pt idx="475">
                  <c:v>5000</c:v>
                </c:pt>
                <c:pt idx="476">
                  <c:v>5040</c:v>
                </c:pt>
                <c:pt idx="477">
                  <c:v>5080</c:v>
                </c:pt>
                <c:pt idx="478">
                  <c:v>5120</c:v>
                </c:pt>
                <c:pt idx="479">
                  <c:v>5160</c:v>
                </c:pt>
                <c:pt idx="480">
                  <c:v>5200</c:v>
                </c:pt>
                <c:pt idx="481">
                  <c:v>5240</c:v>
                </c:pt>
                <c:pt idx="482">
                  <c:v>5280</c:v>
                </c:pt>
                <c:pt idx="483">
                  <c:v>5320</c:v>
                </c:pt>
                <c:pt idx="484">
                  <c:v>5360</c:v>
                </c:pt>
                <c:pt idx="485">
                  <c:v>5400</c:v>
                </c:pt>
                <c:pt idx="486">
                  <c:v>5440</c:v>
                </c:pt>
                <c:pt idx="487">
                  <c:v>5480</c:v>
                </c:pt>
                <c:pt idx="488">
                  <c:v>5520</c:v>
                </c:pt>
                <c:pt idx="489">
                  <c:v>5560</c:v>
                </c:pt>
                <c:pt idx="490">
                  <c:v>5600</c:v>
                </c:pt>
                <c:pt idx="491">
                  <c:v>5640</c:v>
                </c:pt>
                <c:pt idx="492">
                  <c:v>5680</c:v>
                </c:pt>
                <c:pt idx="493">
                  <c:v>5720</c:v>
                </c:pt>
                <c:pt idx="494">
                  <c:v>5760</c:v>
                </c:pt>
                <c:pt idx="495">
                  <c:v>5800</c:v>
                </c:pt>
                <c:pt idx="496">
                  <c:v>5840</c:v>
                </c:pt>
                <c:pt idx="497">
                  <c:v>5880</c:v>
                </c:pt>
                <c:pt idx="498">
                  <c:v>5920</c:v>
                </c:pt>
                <c:pt idx="499">
                  <c:v>5960</c:v>
                </c:pt>
                <c:pt idx="500">
                  <c:v>6000</c:v>
                </c:pt>
                <c:pt idx="501">
                  <c:v>6040</c:v>
                </c:pt>
                <c:pt idx="502">
                  <c:v>6080</c:v>
                </c:pt>
                <c:pt idx="503">
                  <c:v>6120</c:v>
                </c:pt>
                <c:pt idx="504">
                  <c:v>6160</c:v>
                </c:pt>
                <c:pt idx="505">
                  <c:v>6200</c:v>
                </c:pt>
                <c:pt idx="506">
                  <c:v>6240</c:v>
                </c:pt>
                <c:pt idx="507">
                  <c:v>6280</c:v>
                </c:pt>
                <c:pt idx="508">
                  <c:v>6320</c:v>
                </c:pt>
                <c:pt idx="509">
                  <c:v>6360</c:v>
                </c:pt>
                <c:pt idx="510">
                  <c:v>6400</c:v>
                </c:pt>
                <c:pt idx="511">
                  <c:v>6440</c:v>
                </c:pt>
                <c:pt idx="512">
                  <c:v>6480</c:v>
                </c:pt>
                <c:pt idx="513">
                  <c:v>6520</c:v>
                </c:pt>
                <c:pt idx="514">
                  <c:v>6560</c:v>
                </c:pt>
                <c:pt idx="515">
                  <c:v>6600</c:v>
                </c:pt>
                <c:pt idx="516">
                  <c:v>6640</c:v>
                </c:pt>
                <c:pt idx="517">
                  <c:v>6680</c:v>
                </c:pt>
                <c:pt idx="518">
                  <c:v>6720</c:v>
                </c:pt>
                <c:pt idx="519">
                  <c:v>6760</c:v>
                </c:pt>
                <c:pt idx="520">
                  <c:v>6800</c:v>
                </c:pt>
                <c:pt idx="521">
                  <c:v>6840</c:v>
                </c:pt>
                <c:pt idx="522">
                  <c:v>6880</c:v>
                </c:pt>
                <c:pt idx="523">
                  <c:v>6920</c:v>
                </c:pt>
                <c:pt idx="524">
                  <c:v>6960</c:v>
                </c:pt>
                <c:pt idx="525">
                  <c:v>7000</c:v>
                </c:pt>
                <c:pt idx="526">
                  <c:v>7040</c:v>
                </c:pt>
                <c:pt idx="527">
                  <c:v>7080</c:v>
                </c:pt>
                <c:pt idx="528">
                  <c:v>7120</c:v>
                </c:pt>
                <c:pt idx="529">
                  <c:v>7160</c:v>
                </c:pt>
                <c:pt idx="530">
                  <c:v>7200</c:v>
                </c:pt>
                <c:pt idx="531">
                  <c:v>7240</c:v>
                </c:pt>
                <c:pt idx="532">
                  <c:v>7280</c:v>
                </c:pt>
                <c:pt idx="533">
                  <c:v>7320</c:v>
                </c:pt>
                <c:pt idx="534">
                  <c:v>7360</c:v>
                </c:pt>
                <c:pt idx="535">
                  <c:v>7400</c:v>
                </c:pt>
                <c:pt idx="536">
                  <c:v>7440</c:v>
                </c:pt>
                <c:pt idx="537">
                  <c:v>7480</c:v>
                </c:pt>
                <c:pt idx="538">
                  <c:v>7520</c:v>
                </c:pt>
                <c:pt idx="539">
                  <c:v>7560</c:v>
                </c:pt>
                <c:pt idx="540">
                  <c:v>7600</c:v>
                </c:pt>
                <c:pt idx="541">
                  <c:v>7640</c:v>
                </c:pt>
                <c:pt idx="542">
                  <c:v>7680</c:v>
                </c:pt>
                <c:pt idx="543">
                  <c:v>7720</c:v>
                </c:pt>
                <c:pt idx="544">
                  <c:v>7760</c:v>
                </c:pt>
                <c:pt idx="545">
                  <c:v>7800</c:v>
                </c:pt>
                <c:pt idx="546">
                  <c:v>7840</c:v>
                </c:pt>
                <c:pt idx="547">
                  <c:v>7880</c:v>
                </c:pt>
                <c:pt idx="548">
                  <c:v>7920</c:v>
                </c:pt>
                <c:pt idx="549">
                  <c:v>7960</c:v>
                </c:pt>
                <c:pt idx="550">
                  <c:v>8000</c:v>
                </c:pt>
                <c:pt idx="551">
                  <c:v>8040</c:v>
                </c:pt>
                <c:pt idx="552">
                  <c:v>8080</c:v>
                </c:pt>
                <c:pt idx="553">
                  <c:v>8120</c:v>
                </c:pt>
                <c:pt idx="554">
                  <c:v>8160</c:v>
                </c:pt>
                <c:pt idx="555">
                  <c:v>8200</c:v>
                </c:pt>
                <c:pt idx="556">
                  <c:v>8240</c:v>
                </c:pt>
                <c:pt idx="557">
                  <c:v>8280</c:v>
                </c:pt>
                <c:pt idx="558">
                  <c:v>8320</c:v>
                </c:pt>
                <c:pt idx="559">
                  <c:v>8360</c:v>
                </c:pt>
                <c:pt idx="560">
                  <c:v>8400</c:v>
                </c:pt>
                <c:pt idx="561">
                  <c:v>8440</c:v>
                </c:pt>
                <c:pt idx="562">
                  <c:v>8480</c:v>
                </c:pt>
                <c:pt idx="563">
                  <c:v>8520</c:v>
                </c:pt>
                <c:pt idx="564">
                  <c:v>8560</c:v>
                </c:pt>
                <c:pt idx="565">
                  <c:v>8600</c:v>
                </c:pt>
                <c:pt idx="566">
                  <c:v>8640</c:v>
                </c:pt>
                <c:pt idx="567">
                  <c:v>8680</c:v>
                </c:pt>
                <c:pt idx="568">
                  <c:v>8720</c:v>
                </c:pt>
                <c:pt idx="569">
                  <c:v>8760</c:v>
                </c:pt>
                <c:pt idx="570">
                  <c:v>8800</c:v>
                </c:pt>
                <c:pt idx="571">
                  <c:v>8840</c:v>
                </c:pt>
                <c:pt idx="572">
                  <c:v>8880</c:v>
                </c:pt>
                <c:pt idx="573">
                  <c:v>8920</c:v>
                </c:pt>
                <c:pt idx="574">
                  <c:v>8960</c:v>
                </c:pt>
                <c:pt idx="575">
                  <c:v>9000</c:v>
                </c:pt>
                <c:pt idx="576">
                  <c:v>9040</c:v>
                </c:pt>
                <c:pt idx="577">
                  <c:v>9080</c:v>
                </c:pt>
                <c:pt idx="578">
                  <c:v>9120</c:v>
                </c:pt>
                <c:pt idx="579">
                  <c:v>9160</c:v>
                </c:pt>
                <c:pt idx="580">
                  <c:v>9200</c:v>
                </c:pt>
                <c:pt idx="581">
                  <c:v>9240</c:v>
                </c:pt>
                <c:pt idx="582">
                  <c:v>9280</c:v>
                </c:pt>
                <c:pt idx="583">
                  <c:v>9320</c:v>
                </c:pt>
                <c:pt idx="584">
                  <c:v>9360</c:v>
                </c:pt>
                <c:pt idx="585">
                  <c:v>9400</c:v>
                </c:pt>
                <c:pt idx="586">
                  <c:v>9440</c:v>
                </c:pt>
                <c:pt idx="587">
                  <c:v>9480</c:v>
                </c:pt>
                <c:pt idx="588">
                  <c:v>9520</c:v>
                </c:pt>
                <c:pt idx="589">
                  <c:v>9560</c:v>
                </c:pt>
                <c:pt idx="590">
                  <c:v>9600</c:v>
                </c:pt>
                <c:pt idx="591">
                  <c:v>9640</c:v>
                </c:pt>
                <c:pt idx="592">
                  <c:v>9680</c:v>
                </c:pt>
                <c:pt idx="593">
                  <c:v>9720</c:v>
                </c:pt>
                <c:pt idx="594">
                  <c:v>9760</c:v>
                </c:pt>
                <c:pt idx="595">
                  <c:v>9800</c:v>
                </c:pt>
                <c:pt idx="596">
                  <c:v>9840</c:v>
                </c:pt>
                <c:pt idx="597">
                  <c:v>9880</c:v>
                </c:pt>
                <c:pt idx="598">
                  <c:v>9920</c:v>
                </c:pt>
                <c:pt idx="599">
                  <c:v>9960</c:v>
                </c:pt>
                <c:pt idx="600">
                  <c:v>10000</c:v>
                </c:pt>
                <c:pt idx="601">
                  <c:v>10040</c:v>
                </c:pt>
                <c:pt idx="602">
                  <c:v>10080</c:v>
                </c:pt>
                <c:pt idx="603">
                  <c:v>10120</c:v>
                </c:pt>
                <c:pt idx="604">
                  <c:v>10160</c:v>
                </c:pt>
                <c:pt idx="605">
                  <c:v>10200</c:v>
                </c:pt>
                <c:pt idx="606">
                  <c:v>10240</c:v>
                </c:pt>
                <c:pt idx="607">
                  <c:v>10280</c:v>
                </c:pt>
                <c:pt idx="608">
                  <c:v>10320</c:v>
                </c:pt>
                <c:pt idx="609">
                  <c:v>10360</c:v>
                </c:pt>
                <c:pt idx="610">
                  <c:v>10400</c:v>
                </c:pt>
                <c:pt idx="611">
                  <c:v>10440</c:v>
                </c:pt>
                <c:pt idx="612">
                  <c:v>10480</c:v>
                </c:pt>
                <c:pt idx="613">
                  <c:v>10520</c:v>
                </c:pt>
                <c:pt idx="614">
                  <c:v>10560</c:v>
                </c:pt>
                <c:pt idx="615">
                  <c:v>10600</c:v>
                </c:pt>
                <c:pt idx="616">
                  <c:v>10640</c:v>
                </c:pt>
                <c:pt idx="617">
                  <c:v>10680</c:v>
                </c:pt>
                <c:pt idx="618">
                  <c:v>10720</c:v>
                </c:pt>
                <c:pt idx="619">
                  <c:v>10760</c:v>
                </c:pt>
                <c:pt idx="620">
                  <c:v>10800</c:v>
                </c:pt>
              </c:numCache>
            </c:numRef>
          </c:cat>
          <c:val>
            <c:numRef>
              <c:f>'Hidden calculations'!$W$2:$W$622</c:f>
              <c:numCache>
                <c:ptCount val="621"/>
                <c:pt idx="1">
                  <c:v>39.867111111111114</c:v>
                </c:pt>
                <c:pt idx="2">
                  <c:v>39.73511111111111</c:v>
                </c:pt>
                <c:pt idx="3">
                  <c:v>39.604</c:v>
                </c:pt>
                <c:pt idx="4">
                  <c:v>39.47377777777778</c:v>
                </c:pt>
                <c:pt idx="5">
                  <c:v>39.34444444444445</c:v>
                </c:pt>
                <c:pt idx="6">
                  <c:v>39.216</c:v>
                </c:pt>
                <c:pt idx="7">
                  <c:v>39.08844444444445</c:v>
                </c:pt>
                <c:pt idx="8">
                  <c:v>38.961777777777776</c:v>
                </c:pt>
                <c:pt idx="9">
                  <c:v>38.836</c:v>
                </c:pt>
                <c:pt idx="10">
                  <c:v>38.71111111111111</c:v>
                </c:pt>
                <c:pt idx="11">
                  <c:v>38.587111111111106</c:v>
                </c:pt>
                <c:pt idx="12">
                  <c:v>38.464</c:v>
                </c:pt>
                <c:pt idx="13">
                  <c:v>38.34177777777778</c:v>
                </c:pt>
                <c:pt idx="14">
                  <c:v>38.220444444444446</c:v>
                </c:pt>
                <c:pt idx="15">
                  <c:v>38.1</c:v>
                </c:pt>
                <c:pt idx="16">
                  <c:v>37.980444444444444</c:v>
                </c:pt>
                <c:pt idx="17">
                  <c:v>37.86177777777778</c:v>
                </c:pt>
                <c:pt idx="18">
                  <c:v>37.744</c:v>
                </c:pt>
                <c:pt idx="19">
                  <c:v>37.62711111111111</c:v>
                </c:pt>
                <c:pt idx="20">
                  <c:v>37.51111111111111</c:v>
                </c:pt>
                <c:pt idx="21">
                  <c:v>37.395999999999994</c:v>
                </c:pt>
                <c:pt idx="22">
                  <c:v>37.281777777777776</c:v>
                </c:pt>
                <c:pt idx="23">
                  <c:v>37.16844444444444</c:v>
                </c:pt>
                <c:pt idx="24">
                  <c:v>37.056</c:v>
                </c:pt>
                <c:pt idx="25">
                  <c:v>36.94444444444444</c:v>
                </c:pt>
                <c:pt idx="26">
                  <c:v>36.833777777777776</c:v>
                </c:pt>
                <c:pt idx="27">
                  <c:v>36.724</c:v>
                </c:pt>
                <c:pt idx="28">
                  <c:v>36.61511111111111</c:v>
                </c:pt>
                <c:pt idx="29">
                  <c:v>36.50711111111111</c:v>
                </c:pt>
                <c:pt idx="30">
                  <c:v>36.4</c:v>
                </c:pt>
                <c:pt idx="31">
                  <c:v>36.29377777777778</c:v>
                </c:pt>
                <c:pt idx="32">
                  <c:v>36.18844444444444</c:v>
                </c:pt>
                <c:pt idx="33">
                  <c:v>36.083999999999996</c:v>
                </c:pt>
                <c:pt idx="34">
                  <c:v>35.98044444444444</c:v>
                </c:pt>
                <c:pt idx="35">
                  <c:v>35.87777777777777</c:v>
                </c:pt>
                <c:pt idx="36">
                  <c:v>35.775999999999996</c:v>
                </c:pt>
                <c:pt idx="37">
                  <c:v>35.67511111111111</c:v>
                </c:pt>
                <c:pt idx="38">
                  <c:v>35.575111111111106</c:v>
                </c:pt>
                <c:pt idx="39">
                  <c:v>35.476</c:v>
                </c:pt>
                <c:pt idx="40">
                  <c:v>35.37777777777777</c:v>
                </c:pt>
                <c:pt idx="41">
                  <c:v>35.28044444444444</c:v>
                </c:pt>
                <c:pt idx="42">
                  <c:v>35.184</c:v>
                </c:pt>
                <c:pt idx="43">
                  <c:v>35.08844444444444</c:v>
                </c:pt>
                <c:pt idx="44">
                  <c:v>34.99377777777778</c:v>
                </c:pt>
                <c:pt idx="45">
                  <c:v>34.9</c:v>
                </c:pt>
                <c:pt idx="46">
                  <c:v>34.80711111111111</c:v>
                </c:pt>
                <c:pt idx="47">
                  <c:v>34.71511111111111</c:v>
                </c:pt>
                <c:pt idx="48">
                  <c:v>34.624</c:v>
                </c:pt>
                <c:pt idx="49">
                  <c:v>34.53377777777778</c:v>
                </c:pt>
                <c:pt idx="50">
                  <c:v>34.44444444444444</c:v>
                </c:pt>
                <c:pt idx="51">
                  <c:v>34.356</c:v>
                </c:pt>
                <c:pt idx="52">
                  <c:v>34.26844444444445</c:v>
                </c:pt>
                <c:pt idx="53">
                  <c:v>34.18177777777778</c:v>
                </c:pt>
                <c:pt idx="54">
                  <c:v>34.096000000000004</c:v>
                </c:pt>
                <c:pt idx="55">
                  <c:v>34.01111111111111</c:v>
                </c:pt>
                <c:pt idx="56">
                  <c:v>33.92711111111112</c:v>
                </c:pt>
                <c:pt idx="57">
                  <c:v>33.844</c:v>
                </c:pt>
                <c:pt idx="58">
                  <c:v>33.76177777777778</c:v>
                </c:pt>
                <c:pt idx="59">
                  <c:v>33.68044444444445</c:v>
                </c:pt>
                <c:pt idx="60">
                  <c:v>33.6</c:v>
                </c:pt>
                <c:pt idx="61">
                  <c:v>33.52044444444445</c:v>
                </c:pt>
                <c:pt idx="62">
                  <c:v>33.44177777777778</c:v>
                </c:pt>
                <c:pt idx="63">
                  <c:v>33.364000000000004</c:v>
                </c:pt>
                <c:pt idx="64">
                  <c:v>33.287111111111116</c:v>
                </c:pt>
                <c:pt idx="65">
                  <c:v>33.211111111111116</c:v>
                </c:pt>
                <c:pt idx="66">
                  <c:v>33.136</c:v>
                </c:pt>
                <c:pt idx="67">
                  <c:v>33.061777777777785</c:v>
                </c:pt>
                <c:pt idx="68">
                  <c:v>32.988444444444454</c:v>
                </c:pt>
                <c:pt idx="69">
                  <c:v>32.916000000000004</c:v>
                </c:pt>
                <c:pt idx="70">
                  <c:v>32.84444444444445</c:v>
                </c:pt>
                <c:pt idx="71">
                  <c:v>32.77377777777778</c:v>
                </c:pt>
                <c:pt idx="72">
                  <c:v>32.70400000000001</c:v>
                </c:pt>
                <c:pt idx="73">
                  <c:v>32.635111111111115</c:v>
                </c:pt>
                <c:pt idx="74">
                  <c:v>32.56711111111112</c:v>
                </c:pt>
                <c:pt idx="75">
                  <c:v>32.50000000000001</c:v>
                </c:pt>
                <c:pt idx="76">
                  <c:v>32.433777777777784</c:v>
                </c:pt>
                <c:pt idx="77">
                  <c:v>32.36844444444445</c:v>
                </c:pt>
                <c:pt idx="78">
                  <c:v>32.30400000000001</c:v>
                </c:pt>
                <c:pt idx="79">
                  <c:v>32.24044444444445</c:v>
                </c:pt>
                <c:pt idx="80">
                  <c:v>32.177777777777784</c:v>
                </c:pt>
                <c:pt idx="81">
                  <c:v>32.11600000000001</c:v>
                </c:pt>
                <c:pt idx="82">
                  <c:v>32.05511111111112</c:v>
                </c:pt>
                <c:pt idx="83">
                  <c:v>31.995111111111118</c:v>
                </c:pt>
                <c:pt idx="84">
                  <c:v>31.936000000000007</c:v>
                </c:pt>
                <c:pt idx="85">
                  <c:v>31.877777777777787</c:v>
                </c:pt>
                <c:pt idx="86">
                  <c:v>31.820444444444455</c:v>
                </c:pt>
                <c:pt idx="87">
                  <c:v>31.76400000000001</c:v>
                </c:pt>
                <c:pt idx="88">
                  <c:v>31.708444444444453</c:v>
                </c:pt>
                <c:pt idx="89">
                  <c:v>31.653777777777787</c:v>
                </c:pt>
                <c:pt idx="90">
                  <c:v>31.60000000000001</c:v>
                </c:pt>
                <c:pt idx="91">
                  <c:v>31.54711111111112</c:v>
                </c:pt>
                <c:pt idx="92">
                  <c:v>31.495111111111118</c:v>
                </c:pt>
                <c:pt idx="93">
                  <c:v>31.44400000000001</c:v>
                </c:pt>
                <c:pt idx="94">
                  <c:v>31.393777777777785</c:v>
                </c:pt>
                <c:pt idx="95">
                  <c:v>31.344444444444452</c:v>
                </c:pt>
                <c:pt idx="96">
                  <c:v>31.29600000000001</c:v>
                </c:pt>
                <c:pt idx="97">
                  <c:v>31.248444444444452</c:v>
                </c:pt>
                <c:pt idx="98">
                  <c:v>31.201777777777785</c:v>
                </c:pt>
                <c:pt idx="99">
                  <c:v>31.15600000000001</c:v>
                </c:pt>
                <c:pt idx="100">
                  <c:v>31.11111111111112</c:v>
                </c:pt>
                <c:pt idx="101">
                  <c:v>31.06711111111112</c:v>
                </c:pt>
                <c:pt idx="102">
                  <c:v>31.024000000000008</c:v>
                </c:pt>
                <c:pt idx="103">
                  <c:v>30.981777777777786</c:v>
                </c:pt>
                <c:pt idx="104">
                  <c:v>30.940444444444452</c:v>
                </c:pt>
                <c:pt idx="105">
                  <c:v>30.90000000000001</c:v>
                </c:pt>
                <c:pt idx="106">
                  <c:v>30.860444444444454</c:v>
                </c:pt>
                <c:pt idx="107">
                  <c:v>30.821777777777786</c:v>
                </c:pt>
                <c:pt idx="108">
                  <c:v>30.78400000000001</c:v>
                </c:pt>
                <c:pt idx="109">
                  <c:v>30.74711111111112</c:v>
                </c:pt>
                <c:pt idx="110">
                  <c:v>30.71111111111112</c:v>
                </c:pt>
                <c:pt idx="111">
                  <c:v>30.67600000000001</c:v>
                </c:pt>
                <c:pt idx="112">
                  <c:v>30.641777777777786</c:v>
                </c:pt>
                <c:pt idx="113">
                  <c:v>30.60844444444445</c:v>
                </c:pt>
                <c:pt idx="114">
                  <c:v>30.576000000000008</c:v>
                </c:pt>
                <c:pt idx="115">
                  <c:v>30.54444444444445</c:v>
                </c:pt>
                <c:pt idx="116">
                  <c:v>30.513777777777786</c:v>
                </c:pt>
                <c:pt idx="117">
                  <c:v>30.48400000000001</c:v>
                </c:pt>
                <c:pt idx="118">
                  <c:v>30.45511111111112</c:v>
                </c:pt>
                <c:pt idx="119">
                  <c:v>30.42711111111112</c:v>
                </c:pt>
                <c:pt idx="120">
                  <c:v>30.40000000000001</c:v>
                </c:pt>
                <c:pt idx="121">
                  <c:v>30.373777777777782</c:v>
                </c:pt>
                <c:pt idx="122">
                  <c:v>30.348444444444446</c:v>
                </c:pt>
                <c:pt idx="123">
                  <c:v>30.324000000000005</c:v>
                </c:pt>
                <c:pt idx="124">
                  <c:v>30.300444444444448</c:v>
                </c:pt>
                <c:pt idx="125">
                  <c:v>30.277777777777782</c:v>
                </c:pt>
                <c:pt idx="126">
                  <c:v>30.256000000000004</c:v>
                </c:pt>
                <c:pt idx="127">
                  <c:v>30.235111111111113</c:v>
                </c:pt>
                <c:pt idx="128">
                  <c:v>30.215111111111113</c:v>
                </c:pt>
                <c:pt idx="129">
                  <c:v>30.196</c:v>
                </c:pt>
                <c:pt idx="130">
                  <c:v>30.17777777777778</c:v>
                </c:pt>
                <c:pt idx="131">
                  <c:v>30.160444444444444</c:v>
                </c:pt>
                <c:pt idx="132">
                  <c:v>30.144000000000002</c:v>
                </c:pt>
                <c:pt idx="133">
                  <c:v>30.128444444444447</c:v>
                </c:pt>
                <c:pt idx="134">
                  <c:v>30.113777777777777</c:v>
                </c:pt>
                <c:pt idx="135">
                  <c:v>30.1</c:v>
                </c:pt>
                <c:pt idx="136">
                  <c:v>30.087111111111113</c:v>
                </c:pt>
                <c:pt idx="137">
                  <c:v>30.075111111111113</c:v>
                </c:pt>
                <c:pt idx="138">
                  <c:v>30.064</c:v>
                </c:pt>
                <c:pt idx="139">
                  <c:v>30.05377777777778</c:v>
                </c:pt>
                <c:pt idx="140">
                  <c:v>30.044444444444444</c:v>
                </c:pt>
                <c:pt idx="141">
                  <c:v>30.036</c:v>
                </c:pt>
                <c:pt idx="142">
                  <c:v>30.028444444444446</c:v>
                </c:pt>
                <c:pt idx="143">
                  <c:v>30.02177777777778</c:v>
                </c:pt>
                <c:pt idx="144">
                  <c:v>30.016</c:v>
                </c:pt>
                <c:pt idx="145">
                  <c:v>30.01111111111111</c:v>
                </c:pt>
                <c:pt idx="146">
                  <c:v>30.007111111111108</c:v>
                </c:pt>
                <c:pt idx="147">
                  <c:v>30.003999999999998</c:v>
                </c:pt>
                <c:pt idx="148">
                  <c:v>30.001777777777775</c:v>
                </c:pt>
                <c:pt idx="149">
                  <c:v>30.00044444444444</c:v>
                </c:pt>
                <c:pt idx="150">
                  <c:v>29.999999999999996</c:v>
                </c:pt>
                <c:pt idx="151">
                  <c:v>30.00044444444444</c:v>
                </c:pt>
                <c:pt idx="152">
                  <c:v>30.001777777777775</c:v>
                </c:pt>
                <c:pt idx="153">
                  <c:v>30.003999999999998</c:v>
                </c:pt>
                <c:pt idx="154">
                  <c:v>30.007111111111108</c:v>
                </c:pt>
                <c:pt idx="155">
                  <c:v>30.011111111111106</c:v>
                </c:pt>
                <c:pt idx="156">
                  <c:v>30.015999999999995</c:v>
                </c:pt>
                <c:pt idx="157">
                  <c:v>30.02177777777777</c:v>
                </c:pt>
                <c:pt idx="158">
                  <c:v>30.02844444444444</c:v>
                </c:pt>
                <c:pt idx="159">
                  <c:v>30.035999999999994</c:v>
                </c:pt>
                <c:pt idx="160">
                  <c:v>30.044444444444437</c:v>
                </c:pt>
                <c:pt idx="161">
                  <c:v>30.05377777777777</c:v>
                </c:pt>
                <c:pt idx="162">
                  <c:v>30.063999999999993</c:v>
                </c:pt>
                <c:pt idx="163">
                  <c:v>30.075111111111106</c:v>
                </c:pt>
                <c:pt idx="164">
                  <c:v>30.087111111111103</c:v>
                </c:pt>
                <c:pt idx="165">
                  <c:v>30.099999999999994</c:v>
                </c:pt>
                <c:pt idx="166">
                  <c:v>30.11377777777777</c:v>
                </c:pt>
                <c:pt idx="167">
                  <c:v>30.128444444444437</c:v>
                </c:pt>
                <c:pt idx="168">
                  <c:v>30.14399999999999</c:v>
                </c:pt>
                <c:pt idx="169">
                  <c:v>30.160444444444437</c:v>
                </c:pt>
                <c:pt idx="170">
                  <c:v>30.17777777777777</c:v>
                </c:pt>
                <c:pt idx="171">
                  <c:v>30.19599999999999</c:v>
                </c:pt>
                <c:pt idx="172">
                  <c:v>30.215111111111106</c:v>
                </c:pt>
                <c:pt idx="173">
                  <c:v>30.235111111111102</c:v>
                </c:pt>
                <c:pt idx="174">
                  <c:v>30.255999999999993</c:v>
                </c:pt>
                <c:pt idx="175">
                  <c:v>30.27777777777777</c:v>
                </c:pt>
                <c:pt idx="176">
                  <c:v>30.300444444444437</c:v>
                </c:pt>
                <c:pt idx="177">
                  <c:v>30.323999999999995</c:v>
                </c:pt>
                <c:pt idx="178">
                  <c:v>30.34844444444444</c:v>
                </c:pt>
                <c:pt idx="179">
                  <c:v>30.37377777777777</c:v>
                </c:pt>
                <c:pt idx="180">
                  <c:v>30.399999999999995</c:v>
                </c:pt>
                <c:pt idx="181">
                  <c:v>30.427111111111106</c:v>
                </c:pt>
                <c:pt idx="182">
                  <c:v>30.45511111111111</c:v>
                </c:pt>
                <c:pt idx="183">
                  <c:v>30.483999999999995</c:v>
                </c:pt>
                <c:pt idx="184">
                  <c:v>30.513777777777772</c:v>
                </c:pt>
                <c:pt idx="185">
                  <c:v>30.544444444444437</c:v>
                </c:pt>
                <c:pt idx="186">
                  <c:v>30.576</c:v>
                </c:pt>
                <c:pt idx="187">
                  <c:v>30.60844444444444</c:v>
                </c:pt>
                <c:pt idx="188">
                  <c:v>30.641777777777776</c:v>
                </c:pt>
                <c:pt idx="189">
                  <c:v>30.676</c:v>
                </c:pt>
                <c:pt idx="190">
                  <c:v>30.71111111111111</c:v>
                </c:pt>
                <c:pt idx="191">
                  <c:v>30.74711111111111</c:v>
                </c:pt>
                <c:pt idx="192">
                  <c:v>30.784</c:v>
                </c:pt>
                <c:pt idx="193">
                  <c:v>30.82177777777778</c:v>
                </c:pt>
                <c:pt idx="194">
                  <c:v>30.860444444444443</c:v>
                </c:pt>
                <c:pt idx="195">
                  <c:v>30.900000000000002</c:v>
                </c:pt>
                <c:pt idx="196">
                  <c:v>30.940444444444445</c:v>
                </c:pt>
                <c:pt idx="197">
                  <c:v>30.98177777777778</c:v>
                </c:pt>
                <c:pt idx="198">
                  <c:v>31.024000000000004</c:v>
                </c:pt>
                <c:pt idx="199">
                  <c:v>31.067111111111114</c:v>
                </c:pt>
                <c:pt idx="200">
                  <c:v>31.111111111111114</c:v>
                </c:pt>
                <c:pt idx="201">
                  <c:v>31.156000000000002</c:v>
                </c:pt>
                <c:pt idx="202">
                  <c:v>31.201777777777785</c:v>
                </c:pt>
                <c:pt idx="203">
                  <c:v>31.248444444444452</c:v>
                </c:pt>
                <c:pt idx="204">
                  <c:v>31.296000000000006</c:v>
                </c:pt>
                <c:pt idx="205">
                  <c:v>31.344444444444452</c:v>
                </c:pt>
                <c:pt idx="206">
                  <c:v>31.393777777777785</c:v>
                </c:pt>
                <c:pt idx="207">
                  <c:v>31.444000000000006</c:v>
                </c:pt>
                <c:pt idx="208">
                  <c:v>31.49511111111112</c:v>
                </c:pt>
                <c:pt idx="209">
                  <c:v>31.54711111111112</c:v>
                </c:pt>
                <c:pt idx="210">
                  <c:v>31.600000000000012</c:v>
                </c:pt>
                <c:pt idx="211">
                  <c:v>31.653777777777794</c:v>
                </c:pt>
                <c:pt idx="212">
                  <c:v>31.708444444444456</c:v>
                </c:pt>
                <c:pt idx="213">
                  <c:v>31.764000000000017</c:v>
                </c:pt>
                <c:pt idx="214">
                  <c:v>31.820444444444462</c:v>
                </c:pt>
                <c:pt idx="215">
                  <c:v>31.877777777777794</c:v>
                </c:pt>
                <c:pt idx="216">
                  <c:v>31.936000000000018</c:v>
                </c:pt>
                <c:pt idx="217">
                  <c:v>31.995111111111132</c:v>
                </c:pt>
                <c:pt idx="218">
                  <c:v>32.05511111111113</c:v>
                </c:pt>
                <c:pt idx="219">
                  <c:v>32.11600000000002</c:v>
                </c:pt>
                <c:pt idx="220">
                  <c:v>32.177777777777806</c:v>
                </c:pt>
                <c:pt idx="221">
                  <c:v>32.24044444444447</c:v>
                </c:pt>
                <c:pt idx="222">
                  <c:v>32.30400000000003</c:v>
                </c:pt>
                <c:pt idx="223">
                  <c:v>32.36844444444447</c:v>
                </c:pt>
                <c:pt idx="224">
                  <c:v>32.433777777777806</c:v>
                </c:pt>
                <c:pt idx="225">
                  <c:v>32.50000000000003</c:v>
                </c:pt>
                <c:pt idx="226">
                  <c:v>32.567111111111146</c:v>
                </c:pt>
                <c:pt idx="227">
                  <c:v>32.635111111111144</c:v>
                </c:pt>
                <c:pt idx="228">
                  <c:v>32.704000000000036</c:v>
                </c:pt>
                <c:pt idx="229">
                  <c:v>32.773777777777816</c:v>
                </c:pt>
                <c:pt idx="230">
                  <c:v>32.84444444444448</c:v>
                </c:pt>
                <c:pt idx="231">
                  <c:v>32.91600000000004</c:v>
                </c:pt>
                <c:pt idx="232">
                  <c:v>32.98844444444448</c:v>
                </c:pt>
                <c:pt idx="233">
                  <c:v>33.06177777777782</c:v>
                </c:pt>
                <c:pt idx="234">
                  <c:v>33.13600000000004</c:v>
                </c:pt>
                <c:pt idx="235">
                  <c:v>33.21111111111115</c:v>
                </c:pt>
                <c:pt idx="236">
                  <c:v>33.28711111111116</c:v>
                </c:pt>
                <c:pt idx="237">
                  <c:v>33.36400000000005</c:v>
                </c:pt>
                <c:pt idx="238">
                  <c:v>33.44177777777783</c:v>
                </c:pt>
                <c:pt idx="239">
                  <c:v>33.52044444444449</c:v>
                </c:pt>
                <c:pt idx="240">
                  <c:v>33.60000000000005</c:v>
                </c:pt>
                <c:pt idx="241">
                  <c:v>33.680444444444504</c:v>
                </c:pt>
                <c:pt idx="242">
                  <c:v>33.76177777777784</c:v>
                </c:pt>
                <c:pt idx="243">
                  <c:v>33.84400000000006</c:v>
                </c:pt>
                <c:pt idx="244">
                  <c:v>33.927111111111174</c:v>
                </c:pt>
                <c:pt idx="245">
                  <c:v>34.01111111111118</c:v>
                </c:pt>
                <c:pt idx="246">
                  <c:v>34.09600000000006</c:v>
                </c:pt>
                <c:pt idx="247">
                  <c:v>34.181777777777846</c:v>
                </c:pt>
                <c:pt idx="248">
                  <c:v>34.26844444444451</c:v>
                </c:pt>
                <c:pt idx="249">
                  <c:v>34.35600000000007</c:v>
                </c:pt>
                <c:pt idx="250">
                  <c:v>34.44444444444452</c:v>
                </c:pt>
                <c:pt idx="251">
                  <c:v>34.53377777777784</c:v>
                </c:pt>
                <c:pt idx="252">
                  <c:v>34.62400000000007</c:v>
                </c:pt>
                <c:pt idx="253">
                  <c:v>34.7151111111112</c:v>
                </c:pt>
                <c:pt idx="254">
                  <c:v>34.80711111111119</c:v>
                </c:pt>
                <c:pt idx="255">
                  <c:v>34.90000000000008</c:v>
                </c:pt>
                <c:pt idx="256">
                  <c:v>34.993777777777865</c:v>
                </c:pt>
                <c:pt idx="257">
                  <c:v>35.088444444444534</c:v>
                </c:pt>
                <c:pt idx="258">
                  <c:v>35.18400000000009</c:v>
                </c:pt>
                <c:pt idx="259">
                  <c:v>35.28044444444454</c:v>
                </c:pt>
                <c:pt idx="260">
                  <c:v>35.37777777777787</c:v>
                </c:pt>
                <c:pt idx="261">
                  <c:v>35.4760000000001</c:v>
                </c:pt>
                <c:pt idx="262">
                  <c:v>35.57511111111121</c:v>
                </c:pt>
                <c:pt idx="263">
                  <c:v>35.67511111111121</c:v>
                </c:pt>
                <c:pt idx="264">
                  <c:v>35.77600000000011</c:v>
                </c:pt>
                <c:pt idx="265">
                  <c:v>35.87777777777789</c:v>
                </c:pt>
                <c:pt idx="266">
                  <c:v>35.98044444444455</c:v>
                </c:pt>
                <c:pt idx="267">
                  <c:v>36.08400000000012</c:v>
                </c:pt>
                <c:pt idx="268">
                  <c:v>36.188444444444556</c:v>
                </c:pt>
                <c:pt idx="269">
                  <c:v>36.29377777777789</c:v>
                </c:pt>
                <c:pt idx="270">
                  <c:v>36.40000000000012</c:v>
                </c:pt>
                <c:pt idx="271">
                  <c:v>36.507111111111236</c:v>
                </c:pt>
                <c:pt idx="272">
                  <c:v>36.615111111111226</c:v>
                </c:pt>
                <c:pt idx="273">
                  <c:v>36.724000000000125</c:v>
                </c:pt>
                <c:pt idx="274">
                  <c:v>36.83377777777791</c:v>
                </c:pt>
                <c:pt idx="275">
                  <c:v>36.94444444444457</c:v>
                </c:pt>
                <c:pt idx="276">
                  <c:v>37.05600000000013</c:v>
                </c:pt>
                <c:pt idx="277">
                  <c:v>37.16844444444458</c:v>
                </c:pt>
                <c:pt idx="278">
                  <c:v>37.28177777777791</c:v>
                </c:pt>
                <c:pt idx="279">
                  <c:v>37.39600000000014</c:v>
                </c:pt>
                <c:pt idx="280">
                  <c:v>37.511111111111255</c:v>
                </c:pt>
                <c:pt idx="281">
                  <c:v>37.627111111111255</c:v>
                </c:pt>
                <c:pt idx="282">
                  <c:v>37.74400000000015</c:v>
                </c:pt>
                <c:pt idx="283">
                  <c:v>37.86177777777793</c:v>
                </c:pt>
                <c:pt idx="284">
                  <c:v>37.98044444444459</c:v>
                </c:pt>
                <c:pt idx="285">
                  <c:v>38.10000000000016</c:v>
                </c:pt>
                <c:pt idx="286">
                  <c:v>38.22044444444461</c:v>
                </c:pt>
                <c:pt idx="287">
                  <c:v>38.34177777777794</c:v>
                </c:pt>
                <c:pt idx="288">
                  <c:v>38.46400000000017</c:v>
                </c:pt>
                <c:pt idx="289">
                  <c:v>38.587111111111284</c:v>
                </c:pt>
                <c:pt idx="290">
                  <c:v>38.71111111111128</c:v>
                </c:pt>
                <c:pt idx="291">
                  <c:v>38.836000000000176</c:v>
                </c:pt>
                <c:pt idx="292">
                  <c:v>38.96177777777796</c:v>
                </c:pt>
                <c:pt idx="293">
                  <c:v>39.088444444444626</c:v>
                </c:pt>
                <c:pt idx="294">
                  <c:v>39.216000000000186</c:v>
                </c:pt>
                <c:pt idx="295">
                  <c:v>39.34444444444463</c:v>
                </c:pt>
                <c:pt idx="296">
                  <c:v>39.47377777777797</c:v>
                </c:pt>
                <c:pt idx="297">
                  <c:v>39.60400000000019</c:v>
                </c:pt>
                <c:pt idx="298">
                  <c:v>39.735111111111316</c:v>
                </c:pt>
                <c:pt idx="299">
                  <c:v>39.86711111111131</c:v>
                </c:pt>
                <c:pt idx="300">
                  <c:v>40.000000000000206</c:v>
                </c:pt>
                <c:pt idx="301">
                  <c:v>39.99999999999999</c:v>
                </c:pt>
                <c:pt idx="303">
                  <c:v>40</c:v>
                </c:pt>
                <c:pt idx="304">
                  <c:v>40</c:v>
                </c:pt>
                <c:pt idx="351">
                  <c:v>119.2</c:v>
                </c:pt>
                <c:pt idx="352">
                  <c:v>118.4</c:v>
                </c:pt>
                <c:pt idx="353">
                  <c:v>117.6</c:v>
                </c:pt>
                <c:pt idx="354">
                  <c:v>116.8</c:v>
                </c:pt>
                <c:pt idx="355">
                  <c:v>116</c:v>
                </c:pt>
                <c:pt idx="356">
                  <c:v>115.2</c:v>
                </c:pt>
                <c:pt idx="357">
                  <c:v>114.4</c:v>
                </c:pt>
                <c:pt idx="358">
                  <c:v>113.6</c:v>
                </c:pt>
                <c:pt idx="359">
                  <c:v>112.8</c:v>
                </c:pt>
                <c:pt idx="360">
                  <c:v>112</c:v>
                </c:pt>
                <c:pt idx="361">
                  <c:v>111.2</c:v>
                </c:pt>
                <c:pt idx="362">
                  <c:v>110.4</c:v>
                </c:pt>
                <c:pt idx="363">
                  <c:v>109.6</c:v>
                </c:pt>
                <c:pt idx="364">
                  <c:v>108.8</c:v>
                </c:pt>
                <c:pt idx="365">
                  <c:v>108</c:v>
                </c:pt>
                <c:pt idx="366">
                  <c:v>107.2</c:v>
                </c:pt>
                <c:pt idx="367">
                  <c:v>106.4</c:v>
                </c:pt>
                <c:pt idx="368">
                  <c:v>105.6</c:v>
                </c:pt>
                <c:pt idx="369">
                  <c:v>104.8</c:v>
                </c:pt>
                <c:pt idx="370">
                  <c:v>104</c:v>
                </c:pt>
                <c:pt idx="371">
                  <c:v>103.2</c:v>
                </c:pt>
                <c:pt idx="372">
                  <c:v>102.4</c:v>
                </c:pt>
                <c:pt idx="373">
                  <c:v>101.6</c:v>
                </c:pt>
                <c:pt idx="374">
                  <c:v>100.8</c:v>
                </c:pt>
                <c:pt idx="375">
                  <c:v>100</c:v>
                </c:pt>
                <c:pt idx="376">
                  <c:v>99.2</c:v>
                </c:pt>
                <c:pt idx="377">
                  <c:v>98.4</c:v>
                </c:pt>
                <c:pt idx="378">
                  <c:v>97.6</c:v>
                </c:pt>
                <c:pt idx="379">
                  <c:v>96.8</c:v>
                </c:pt>
                <c:pt idx="380">
                  <c:v>96</c:v>
                </c:pt>
                <c:pt idx="381">
                  <c:v>95.2</c:v>
                </c:pt>
                <c:pt idx="382">
                  <c:v>94.4</c:v>
                </c:pt>
                <c:pt idx="383">
                  <c:v>93.6</c:v>
                </c:pt>
                <c:pt idx="384">
                  <c:v>92.8</c:v>
                </c:pt>
                <c:pt idx="385">
                  <c:v>92</c:v>
                </c:pt>
                <c:pt idx="386">
                  <c:v>91.2</c:v>
                </c:pt>
                <c:pt idx="387">
                  <c:v>90.4</c:v>
                </c:pt>
                <c:pt idx="388">
                  <c:v>89.6</c:v>
                </c:pt>
                <c:pt idx="389">
                  <c:v>88.8</c:v>
                </c:pt>
                <c:pt idx="390">
                  <c:v>88</c:v>
                </c:pt>
                <c:pt idx="391">
                  <c:v>87.2</c:v>
                </c:pt>
                <c:pt idx="392">
                  <c:v>86.4</c:v>
                </c:pt>
                <c:pt idx="393">
                  <c:v>85.6</c:v>
                </c:pt>
                <c:pt idx="394">
                  <c:v>84.8</c:v>
                </c:pt>
                <c:pt idx="395">
                  <c:v>84</c:v>
                </c:pt>
                <c:pt idx="396">
                  <c:v>83.19999999999999</c:v>
                </c:pt>
                <c:pt idx="397">
                  <c:v>82.4</c:v>
                </c:pt>
                <c:pt idx="398">
                  <c:v>81.6</c:v>
                </c:pt>
                <c:pt idx="399">
                  <c:v>80.8</c:v>
                </c:pt>
                <c:pt idx="400">
                  <c:v>80</c:v>
                </c:pt>
                <c:pt idx="401">
                  <c:v>79.19999999999999</c:v>
                </c:pt>
                <c:pt idx="402">
                  <c:v>78.4</c:v>
                </c:pt>
                <c:pt idx="403">
                  <c:v>77.6</c:v>
                </c:pt>
                <c:pt idx="404">
                  <c:v>76.8</c:v>
                </c:pt>
                <c:pt idx="405">
                  <c:v>76</c:v>
                </c:pt>
                <c:pt idx="406">
                  <c:v>75.19999999999999</c:v>
                </c:pt>
                <c:pt idx="407">
                  <c:v>74.4</c:v>
                </c:pt>
                <c:pt idx="408">
                  <c:v>73.6</c:v>
                </c:pt>
                <c:pt idx="409">
                  <c:v>72.8</c:v>
                </c:pt>
                <c:pt idx="410">
                  <c:v>72</c:v>
                </c:pt>
                <c:pt idx="411">
                  <c:v>71.19999999999999</c:v>
                </c:pt>
                <c:pt idx="412">
                  <c:v>70.4</c:v>
                </c:pt>
                <c:pt idx="413">
                  <c:v>69.6</c:v>
                </c:pt>
                <c:pt idx="414">
                  <c:v>68.8</c:v>
                </c:pt>
                <c:pt idx="415">
                  <c:v>68</c:v>
                </c:pt>
                <c:pt idx="416">
                  <c:v>67.19999999999999</c:v>
                </c:pt>
                <c:pt idx="417">
                  <c:v>66.4</c:v>
                </c:pt>
                <c:pt idx="418">
                  <c:v>65.6</c:v>
                </c:pt>
                <c:pt idx="419">
                  <c:v>64.8</c:v>
                </c:pt>
                <c:pt idx="420">
                  <c:v>64</c:v>
                </c:pt>
                <c:pt idx="421">
                  <c:v>63.199999999999996</c:v>
                </c:pt>
                <c:pt idx="422">
                  <c:v>62.4</c:v>
                </c:pt>
                <c:pt idx="423">
                  <c:v>61.6</c:v>
                </c:pt>
                <c:pt idx="424">
                  <c:v>60.8</c:v>
                </c:pt>
                <c:pt idx="425">
                  <c:v>60</c:v>
                </c:pt>
                <c:pt idx="426">
                  <c:v>59.199999999999996</c:v>
                </c:pt>
                <c:pt idx="427">
                  <c:v>58.4</c:v>
                </c:pt>
                <c:pt idx="428">
                  <c:v>57.6</c:v>
                </c:pt>
                <c:pt idx="429">
                  <c:v>56.8</c:v>
                </c:pt>
                <c:pt idx="430">
                  <c:v>56</c:v>
                </c:pt>
                <c:pt idx="431">
                  <c:v>55.2</c:v>
                </c:pt>
                <c:pt idx="432">
                  <c:v>54.400000000000006</c:v>
                </c:pt>
                <c:pt idx="433">
                  <c:v>53.599999999999994</c:v>
                </c:pt>
                <c:pt idx="434">
                  <c:v>52.8</c:v>
                </c:pt>
                <c:pt idx="435">
                  <c:v>52</c:v>
                </c:pt>
                <c:pt idx="436">
                  <c:v>51.2</c:v>
                </c:pt>
                <c:pt idx="437">
                  <c:v>50.39999999999999</c:v>
                </c:pt>
                <c:pt idx="438">
                  <c:v>49.599999999999994</c:v>
                </c:pt>
                <c:pt idx="439">
                  <c:v>48.8</c:v>
                </c:pt>
                <c:pt idx="440">
                  <c:v>48</c:v>
                </c:pt>
                <c:pt idx="441">
                  <c:v>47.2</c:v>
                </c:pt>
                <c:pt idx="442">
                  <c:v>46.39999999999999</c:v>
                </c:pt>
                <c:pt idx="443">
                  <c:v>45.599999999999994</c:v>
                </c:pt>
                <c:pt idx="444">
                  <c:v>44.8</c:v>
                </c:pt>
                <c:pt idx="445">
                  <c:v>44</c:v>
                </c:pt>
                <c:pt idx="446">
                  <c:v>43.2</c:v>
                </c:pt>
                <c:pt idx="447">
                  <c:v>42.39999999999999</c:v>
                </c:pt>
                <c:pt idx="448">
                  <c:v>41.599999999999994</c:v>
                </c:pt>
                <c:pt idx="449">
                  <c:v>40.8</c:v>
                </c:pt>
                <c:pt idx="450">
                  <c:v>40</c:v>
                </c:pt>
                <c:pt idx="451">
                  <c:v>39.2</c:v>
                </c:pt>
                <c:pt idx="452">
                  <c:v>38.39999999999999</c:v>
                </c:pt>
                <c:pt idx="453">
                  <c:v>37.599999999999994</c:v>
                </c:pt>
                <c:pt idx="454">
                  <c:v>36.8</c:v>
                </c:pt>
                <c:pt idx="455">
                  <c:v>36</c:v>
                </c:pt>
                <c:pt idx="456">
                  <c:v>35.2</c:v>
                </c:pt>
                <c:pt idx="457">
                  <c:v>34.39999999999999</c:v>
                </c:pt>
                <c:pt idx="458">
                  <c:v>33.599999999999994</c:v>
                </c:pt>
                <c:pt idx="459">
                  <c:v>32.8</c:v>
                </c:pt>
                <c:pt idx="460">
                  <c:v>32</c:v>
                </c:pt>
                <c:pt idx="461">
                  <c:v>31.200000000000003</c:v>
                </c:pt>
                <c:pt idx="462">
                  <c:v>30.39999999999999</c:v>
                </c:pt>
                <c:pt idx="463">
                  <c:v>29.599999999999994</c:v>
                </c:pt>
                <c:pt idx="464">
                  <c:v>28.799999999999997</c:v>
                </c:pt>
                <c:pt idx="465">
                  <c:v>28</c:v>
                </c:pt>
                <c:pt idx="466">
                  <c:v>27.200000000000003</c:v>
                </c:pt>
                <c:pt idx="467">
                  <c:v>26.39999999999999</c:v>
                </c:pt>
                <c:pt idx="468">
                  <c:v>25.599999999999994</c:v>
                </c:pt>
                <c:pt idx="469">
                  <c:v>24.799999999999997</c:v>
                </c:pt>
                <c:pt idx="470">
                  <c:v>24</c:v>
                </c:pt>
                <c:pt idx="471">
                  <c:v>23.200000000000003</c:v>
                </c:pt>
                <c:pt idx="472">
                  <c:v>22.39999999999999</c:v>
                </c:pt>
                <c:pt idx="473">
                  <c:v>21.599999999999994</c:v>
                </c:pt>
                <c:pt idx="474">
                  <c:v>20.799999999999997</c:v>
                </c:pt>
                <c:pt idx="475">
                  <c:v>20</c:v>
                </c:pt>
                <c:pt idx="476">
                  <c:v>19.200000000000003</c:v>
                </c:pt>
                <c:pt idx="477">
                  <c:v>18.39999999999999</c:v>
                </c:pt>
                <c:pt idx="478">
                  <c:v>17.599999999999994</c:v>
                </c:pt>
                <c:pt idx="479">
                  <c:v>16.799999999999997</c:v>
                </c:pt>
                <c:pt idx="480">
                  <c:v>16</c:v>
                </c:pt>
                <c:pt idx="481">
                  <c:v>15.200000000000003</c:v>
                </c:pt>
                <c:pt idx="482">
                  <c:v>14.399999999999991</c:v>
                </c:pt>
                <c:pt idx="483">
                  <c:v>13.599999999999994</c:v>
                </c:pt>
                <c:pt idx="484">
                  <c:v>12.799999999999997</c:v>
                </c:pt>
                <c:pt idx="485">
                  <c:v>12</c:v>
                </c:pt>
                <c:pt idx="486">
                  <c:v>11.200000000000003</c:v>
                </c:pt>
                <c:pt idx="487">
                  <c:v>10.399999999999991</c:v>
                </c:pt>
                <c:pt idx="488">
                  <c:v>9.599999999999994</c:v>
                </c:pt>
                <c:pt idx="489">
                  <c:v>8.799999999999997</c:v>
                </c:pt>
                <c:pt idx="490">
                  <c:v>8</c:v>
                </c:pt>
                <c:pt idx="491">
                  <c:v>7.200000000000003</c:v>
                </c:pt>
                <c:pt idx="492">
                  <c:v>6.3999999999999915</c:v>
                </c:pt>
                <c:pt idx="493">
                  <c:v>5.599999999999994</c:v>
                </c:pt>
                <c:pt idx="494">
                  <c:v>4.799999999999997</c:v>
                </c:pt>
                <c:pt idx="495">
                  <c:v>4</c:v>
                </c:pt>
                <c:pt idx="496">
                  <c:v>3.200000000000003</c:v>
                </c:pt>
                <c:pt idx="497">
                  <c:v>2.3999999999999915</c:v>
                </c:pt>
                <c:pt idx="498">
                  <c:v>1.5999999999999943</c:v>
                </c:pt>
                <c:pt idx="499">
                  <c:v>0.7999999999999972</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numCache>
            </c:numRef>
          </c:val>
          <c:smooth val="0"/>
        </c:ser>
        <c:ser>
          <c:idx val="4"/>
          <c:order val="1"/>
          <c:tx>
            <c:strRef>
              <c:f>'Hidden calculations'!$X$1</c:f>
              <c:strCache>
                <c:ptCount val="1"/>
                <c:pt idx="0">
                  <c:v>ATC</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'Hidden calculations'!$S$2:$S$622</c:f>
              <c:numCache>
                <c:ptCount val="621"/>
                <c:pt idx="0">
                  <c:v>0</c:v>
                </c:pt>
                <c:pt idx="1">
                  <c:v>0.2</c:v>
                </c:pt>
                <c:pt idx="2">
                  <c:v>0.4</c:v>
                </c:pt>
                <c:pt idx="3">
                  <c:v>0.6000000000000001</c:v>
                </c:pt>
                <c:pt idx="4">
                  <c:v>0.8</c:v>
                </c:pt>
                <c:pt idx="5">
                  <c:v>1</c:v>
                </c:pt>
                <c:pt idx="6">
                  <c:v>1.2</c:v>
                </c:pt>
                <c:pt idx="7">
                  <c:v>1.4</c:v>
                </c:pt>
                <c:pt idx="8">
                  <c:v>1.5999999999999999</c:v>
                </c:pt>
                <c:pt idx="9">
                  <c:v>1.7999999999999998</c:v>
                </c:pt>
                <c:pt idx="10">
                  <c:v>1.9999999999999998</c:v>
                </c:pt>
                <c:pt idx="11">
                  <c:v>2.1999999999999997</c:v>
                </c:pt>
                <c:pt idx="12">
                  <c:v>2.4</c:v>
                </c:pt>
                <c:pt idx="13">
                  <c:v>2.6</c:v>
                </c:pt>
                <c:pt idx="14">
                  <c:v>2.8000000000000003</c:v>
                </c:pt>
                <c:pt idx="15">
                  <c:v>3.0000000000000004</c:v>
                </c:pt>
                <c:pt idx="16">
                  <c:v>3.2000000000000006</c:v>
                </c:pt>
                <c:pt idx="17">
                  <c:v>3.400000000000001</c:v>
                </c:pt>
                <c:pt idx="18">
                  <c:v>3.600000000000001</c:v>
                </c:pt>
                <c:pt idx="19">
                  <c:v>3.800000000000001</c:v>
                </c:pt>
                <c:pt idx="20">
                  <c:v>4.000000000000001</c:v>
                </c:pt>
                <c:pt idx="21">
                  <c:v>4.200000000000001</c:v>
                </c:pt>
                <c:pt idx="22">
                  <c:v>4.400000000000001</c:v>
                </c:pt>
                <c:pt idx="23">
                  <c:v>4.600000000000001</c:v>
                </c:pt>
                <c:pt idx="24">
                  <c:v>4.800000000000002</c:v>
                </c:pt>
                <c:pt idx="25">
                  <c:v>5.000000000000002</c:v>
                </c:pt>
                <c:pt idx="26">
                  <c:v>5.200000000000002</c:v>
                </c:pt>
                <c:pt idx="27">
                  <c:v>5.400000000000002</c:v>
                </c:pt>
                <c:pt idx="28">
                  <c:v>5.600000000000002</c:v>
                </c:pt>
                <c:pt idx="29">
                  <c:v>5.8000000000000025</c:v>
                </c:pt>
                <c:pt idx="30">
                  <c:v>6.000000000000003</c:v>
                </c:pt>
                <c:pt idx="31">
                  <c:v>6.200000000000003</c:v>
                </c:pt>
                <c:pt idx="32">
                  <c:v>6.400000000000003</c:v>
                </c:pt>
                <c:pt idx="33">
                  <c:v>6.600000000000003</c:v>
                </c:pt>
                <c:pt idx="34">
                  <c:v>6.800000000000003</c:v>
                </c:pt>
                <c:pt idx="35">
                  <c:v>7.0000000000000036</c:v>
                </c:pt>
                <c:pt idx="36">
                  <c:v>7.200000000000004</c:v>
                </c:pt>
                <c:pt idx="37">
                  <c:v>7.400000000000004</c:v>
                </c:pt>
                <c:pt idx="38">
                  <c:v>7.600000000000004</c:v>
                </c:pt>
                <c:pt idx="39">
                  <c:v>7.800000000000004</c:v>
                </c:pt>
                <c:pt idx="40">
                  <c:v>8.000000000000004</c:v>
                </c:pt>
                <c:pt idx="41">
                  <c:v>8.200000000000003</c:v>
                </c:pt>
                <c:pt idx="42">
                  <c:v>8.400000000000002</c:v>
                </c:pt>
                <c:pt idx="43">
                  <c:v>8.600000000000001</c:v>
                </c:pt>
                <c:pt idx="44">
                  <c:v>8.8</c:v>
                </c:pt>
                <c:pt idx="45">
                  <c:v>9</c:v>
                </c:pt>
                <c:pt idx="46">
                  <c:v>9.2</c:v>
                </c:pt>
                <c:pt idx="47">
                  <c:v>9.399999999999999</c:v>
                </c:pt>
                <c:pt idx="48">
                  <c:v>9.599999999999998</c:v>
                </c:pt>
                <c:pt idx="49">
                  <c:v>9.799999999999997</c:v>
                </c:pt>
                <c:pt idx="50">
                  <c:v>9.999999999999996</c:v>
                </c:pt>
                <c:pt idx="51">
                  <c:v>10.199999999999996</c:v>
                </c:pt>
                <c:pt idx="52">
                  <c:v>10.399999999999995</c:v>
                </c:pt>
                <c:pt idx="53">
                  <c:v>10.599999999999994</c:v>
                </c:pt>
                <c:pt idx="54">
                  <c:v>10.799999999999994</c:v>
                </c:pt>
                <c:pt idx="55">
                  <c:v>10.999999999999993</c:v>
                </c:pt>
                <c:pt idx="56">
                  <c:v>11.199999999999992</c:v>
                </c:pt>
                <c:pt idx="57">
                  <c:v>11.399999999999991</c:v>
                </c:pt>
                <c:pt idx="58">
                  <c:v>11.59999999999999</c:v>
                </c:pt>
                <c:pt idx="59">
                  <c:v>11.79999999999999</c:v>
                </c:pt>
                <c:pt idx="60">
                  <c:v>11.99999999999999</c:v>
                </c:pt>
                <c:pt idx="61">
                  <c:v>12.199999999999989</c:v>
                </c:pt>
                <c:pt idx="62">
                  <c:v>12.399999999999988</c:v>
                </c:pt>
                <c:pt idx="63">
                  <c:v>12.599999999999987</c:v>
                </c:pt>
                <c:pt idx="64">
                  <c:v>12.799999999999986</c:v>
                </c:pt>
                <c:pt idx="65">
                  <c:v>12.999999999999986</c:v>
                </c:pt>
                <c:pt idx="66">
                  <c:v>13.199999999999985</c:v>
                </c:pt>
                <c:pt idx="67">
                  <c:v>13.399999999999984</c:v>
                </c:pt>
                <c:pt idx="68">
                  <c:v>13.599999999999984</c:v>
                </c:pt>
                <c:pt idx="69">
                  <c:v>13.799999999999983</c:v>
                </c:pt>
                <c:pt idx="70">
                  <c:v>13.999999999999982</c:v>
                </c:pt>
                <c:pt idx="71">
                  <c:v>14.199999999999982</c:v>
                </c:pt>
                <c:pt idx="72">
                  <c:v>14.39999999999998</c:v>
                </c:pt>
                <c:pt idx="73">
                  <c:v>14.59999999999998</c:v>
                </c:pt>
                <c:pt idx="74">
                  <c:v>14.79999999999998</c:v>
                </c:pt>
                <c:pt idx="75">
                  <c:v>14.999999999999979</c:v>
                </c:pt>
                <c:pt idx="76">
                  <c:v>15.199999999999978</c:v>
                </c:pt>
                <c:pt idx="77">
                  <c:v>15.399999999999977</c:v>
                </c:pt>
                <c:pt idx="78">
                  <c:v>15.599999999999977</c:v>
                </c:pt>
                <c:pt idx="79">
                  <c:v>15.799999999999976</c:v>
                </c:pt>
                <c:pt idx="80">
                  <c:v>15.999999999999975</c:v>
                </c:pt>
                <c:pt idx="81">
                  <c:v>16.199999999999974</c:v>
                </c:pt>
                <c:pt idx="82">
                  <c:v>16.399999999999974</c:v>
                </c:pt>
                <c:pt idx="83">
                  <c:v>16.599999999999973</c:v>
                </c:pt>
                <c:pt idx="84">
                  <c:v>16.799999999999972</c:v>
                </c:pt>
                <c:pt idx="85">
                  <c:v>16.99999999999997</c:v>
                </c:pt>
                <c:pt idx="86">
                  <c:v>17.19999999999997</c:v>
                </c:pt>
                <c:pt idx="87">
                  <c:v>17.39999999999997</c:v>
                </c:pt>
                <c:pt idx="88">
                  <c:v>17.59999999999997</c:v>
                </c:pt>
                <c:pt idx="89">
                  <c:v>17.79999999999997</c:v>
                </c:pt>
                <c:pt idx="90">
                  <c:v>17.999999999999968</c:v>
                </c:pt>
                <c:pt idx="91">
                  <c:v>18.199999999999967</c:v>
                </c:pt>
                <c:pt idx="92">
                  <c:v>18.399999999999967</c:v>
                </c:pt>
                <c:pt idx="93">
                  <c:v>18.599999999999966</c:v>
                </c:pt>
                <c:pt idx="94">
                  <c:v>18.799999999999965</c:v>
                </c:pt>
                <c:pt idx="95">
                  <c:v>18.999999999999964</c:v>
                </c:pt>
                <c:pt idx="96">
                  <c:v>19.199999999999964</c:v>
                </c:pt>
                <c:pt idx="97">
                  <c:v>19.399999999999963</c:v>
                </c:pt>
                <c:pt idx="98">
                  <c:v>19.599999999999962</c:v>
                </c:pt>
                <c:pt idx="99">
                  <c:v>19.79999999999996</c:v>
                </c:pt>
                <c:pt idx="100">
                  <c:v>19.99999999999996</c:v>
                </c:pt>
                <c:pt idx="101">
                  <c:v>20.19999999999996</c:v>
                </c:pt>
                <c:pt idx="102">
                  <c:v>20.39999999999996</c:v>
                </c:pt>
                <c:pt idx="103">
                  <c:v>20.59999999999996</c:v>
                </c:pt>
                <c:pt idx="104">
                  <c:v>20.799999999999958</c:v>
                </c:pt>
                <c:pt idx="105">
                  <c:v>20.999999999999957</c:v>
                </c:pt>
                <c:pt idx="106">
                  <c:v>21.199999999999957</c:v>
                </c:pt>
                <c:pt idx="107">
                  <c:v>21.399999999999956</c:v>
                </c:pt>
                <c:pt idx="108">
                  <c:v>21.599999999999955</c:v>
                </c:pt>
                <c:pt idx="109">
                  <c:v>21.799999999999955</c:v>
                </c:pt>
                <c:pt idx="110">
                  <c:v>21.999999999999954</c:v>
                </c:pt>
                <c:pt idx="111">
                  <c:v>22.199999999999953</c:v>
                </c:pt>
                <c:pt idx="112">
                  <c:v>22.399999999999952</c:v>
                </c:pt>
                <c:pt idx="113">
                  <c:v>22.59999999999995</c:v>
                </c:pt>
                <c:pt idx="114">
                  <c:v>22.79999999999995</c:v>
                </c:pt>
                <c:pt idx="115">
                  <c:v>22.99999999999995</c:v>
                </c:pt>
                <c:pt idx="116">
                  <c:v>23.19999999999995</c:v>
                </c:pt>
                <c:pt idx="117">
                  <c:v>23.39999999999995</c:v>
                </c:pt>
                <c:pt idx="118">
                  <c:v>23.599999999999948</c:v>
                </c:pt>
                <c:pt idx="119">
                  <c:v>23.799999999999947</c:v>
                </c:pt>
                <c:pt idx="120">
                  <c:v>23.999999999999947</c:v>
                </c:pt>
                <c:pt idx="121">
                  <c:v>24.199999999999946</c:v>
                </c:pt>
                <c:pt idx="122">
                  <c:v>24.399999999999945</c:v>
                </c:pt>
                <c:pt idx="123">
                  <c:v>24.599999999999945</c:v>
                </c:pt>
                <c:pt idx="124">
                  <c:v>24.799999999999944</c:v>
                </c:pt>
                <c:pt idx="125">
                  <c:v>24.999999999999943</c:v>
                </c:pt>
                <c:pt idx="126">
                  <c:v>25.199999999999942</c:v>
                </c:pt>
                <c:pt idx="127">
                  <c:v>25.39999999999994</c:v>
                </c:pt>
                <c:pt idx="128">
                  <c:v>25.59999999999994</c:v>
                </c:pt>
                <c:pt idx="129">
                  <c:v>25.79999999999994</c:v>
                </c:pt>
                <c:pt idx="130">
                  <c:v>25.99999999999994</c:v>
                </c:pt>
                <c:pt idx="131">
                  <c:v>26.19999999999994</c:v>
                </c:pt>
                <c:pt idx="132">
                  <c:v>26.399999999999938</c:v>
                </c:pt>
                <c:pt idx="133">
                  <c:v>26.599999999999937</c:v>
                </c:pt>
                <c:pt idx="134">
                  <c:v>26.799999999999937</c:v>
                </c:pt>
                <c:pt idx="135">
                  <c:v>26.999999999999936</c:v>
                </c:pt>
                <c:pt idx="136">
                  <c:v>27.199999999999935</c:v>
                </c:pt>
                <c:pt idx="137">
                  <c:v>27.399999999999935</c:v>
                </c:pt>
                <c:pt idx="138">
                  <c:v>27.599999999999934</c:v>
                </c:pt>
                <c:pt idx="139">
                  <c:v>27.799999999999933</c:v>
                </c:pt>
                <c:pt idx="140">
                  <c:v>27.999999999999932</c:v>
                </c:pt>
                <c:pt idx="141">
                  <c:v>28.199999999999932</c:v>
                </c:pt>
                <c:pt idx="142">
                  <c:v>28.39999999999993</c:v>
                </c:pt>
                <c:pt idx="143">
                  <c:v>28.59999999999993</c:v>
                </c:pt>
                <c:pt idx="144">
                  <c:v>28.79999999999993</c:v>
                </c:pt>
                <c:pt idx="145">
                  <c:v>28.99999999999993</c:v>
                </c:pt>
                <c:pt idx="146">
                  <c:v>29.19999999999993</c:v>
                </c:pt>
                <c:pt idx="147">
                  <c:v>29.399999999999928</c:v>
                </c:pt>
                <c:pt idx="148">
                  <c:v>29.599999999999927</c:v>
                </c:pt>
                <c:pt idx="149">
                  <c:v>29.799999999999926</c:v>
                </c:pt>
                <c:pt idx="150">
                  <c:v>29.999999999999925</c:v>
                </c:pt>
                <c:pt idx="151">
                  <c:v>30.199999999999925</c:v>
                </c:pt>
                <c:pt idx="152">
                  <c:v>30.399999999999924</c:v>
                </c:pt>
                <c:pt idx="153">
                  <c:v>30.599999999999923</c:v>
                </c:pt>
                <c:pt idx="154">
                  <c:v>30.799999999999923</c:v>
                </c:pt>
                <c:pt idx="155">
                  <c:v>30.999999999999922</c:v>
                </c:pt>
                <c:pt idx="156">
                  <c:v>31.19999999999992</c:v>
                </c:pt>
                <c:pt idx="157">
                  <c:v>31.39999999999992</c:v>
                </c:pt>
                <c:pt idx="158">
                  <c:v>31.59999999999992</c:v>
                </c:pt>
                <c:pt idx="159">
                  <c:v>31.79999999999992</c:v>
                </c:pt>
                <c:pt idx="160">
                  <c:v>31.99999999999992</c:v>
                </c:pt>
                <c:pt idx="161">
                  <c:v>32.19999999999992</c:v>
                </c:pt>
                <c:pt idx="162">
                  <c:v>32.39999999999992</c:v>
                </c:pt>
                <c:pt idx="163">
                  <c:v>32.59999999999992</c:v>
                </c:pt>
                <c:pt idx="164">
                  <c:v>32.799999999999926</c:v>
                </c:pt>
                <c:pt idx="165">
                  <c:v>32.99999999999993</c:v>
                </c:pt>
                <c:pt idx="166">
                  <c:v>33.19999999999993</c:v>
                </c:pt>
                <c:pt idx="167">
                  <c:v>33.399999999999935</c:v>
                </c:pt>
                <c:pt idx="168">
                  <c:v>33.59999999999994</c:v>
                </c:pt>
                <c:pt idx="169">
                  <c:v>33.79999999999994</c:v>
                </c:pt>
                <c:pt idx="170">
                  <c:v>33.99999999999994</c:v>
                </c:pt>
                <c:pt idx="171">
                  <c:v>34.199999999999946</c:v>
                </c:pt>
                <c:pt idx="172">
                  <c:v>34.39999999999995</c:v>
                </c:pt>
                <c:pt idx="173">
                  <c:v>34.59999999999995</c:v>
                </c:pt>
                <c:pt idx="174">
                  <c:v>34.799999999999955</c:v>
                </c:pt>
                <c:pt idx="175">
                  <c:v>34.99999999999996</c:v>
                </c:pt>
                <c:pt idx="176">
                  <c:v>35.19999999999996</c:v>
                </c:pt>
                <c:pt idx="177">
                  <c:v>35.39999999999996</c:v>
                </c:pt>
                <c:pt idx="178">
                  <c:v>35.599999999999966</c:v>
                </c:pt>
                <c:pt idx="179">
                  <c:v>35.79999999999997</c:v>
                </c:pt>
                <c:pt idx="180">
                  <c:v>35.99999999999997</c:v>
                </c:pt>
                <c:pt idx="181">
                  <c:v>36.199999999999974</c:v>
                </c:pt>
                <c:pt idx="182">
                  <c:v>36.39999999999998</c:v>
                </c:pt>
                <c:pt idx="183">
                  <c:v>36.59999999999998</c:v>
                </c:pt>
                <c:pt idx="184">
                  <c:v>36.79999999999998</c:v>
                </c:pt>
                <c:pt idx="185">
                  <c:v>36.999999999999986</c:v>
                </c:pt>
                <c:pt idx="186">
                  <c:v>37.19999999999999</c:v>
                </c:pt>
                <c:pt idx="187">
                  <c:v>37.39999999999999</c:v>
                </c:pt>
                <c:pt idx="188">
                  <c:v>37.599999999999994</c:v>
                </c:pt>
                <c:pt idx="189">
                  <c:v>37.8</c:v>
                </c:pt>
                <c:pt idx="190">
                  <c:v>38</c:v>
                </c:pt>
                <c:pt idx="191">
                  <c:v>38.2</c:v>
                </c:pt>
                <c:pt idx="192">
                  <c:v>38.400000000000006</c:v>
                </c:pt>
                <c:pt idx="193">
                  <c:v>38.60000000000001</c:v>
                </c:pt>
                <c:pt idx="194">
                  <c:v>38.80000000000001</c:v>
                </c:pt>
                <c:pt idx="195">
                  <c:v>39.000000000000014</c:v>
                </c:pt>
                <c:pt idx="196">
                  <c:v>39.20000000000002</c:v>
                </c:pt>
                <c:pt idx="197">
                  <c:v>39.40000000000002</c:v>
                </c:pt>
                <c:pt idx="198">
                  <c:v>39.60000000000002</c:v>
                </c:pt>
                <c:pt idx="199">
                  <c:v>39.800000000000026</c:v>
                </c:pt>
                <c:pt idx="200">
                  <c:v>40.00000000000003</c:v>
                </c:pt>
                <c:pt idx="201">
                  <c:v>40.20000000000003</c:v>
                </c:pt>
                <c:pt idx="202">
                  <c:v>40.400000000000034</c:v>
                </c:pt>
                <c:pt idx="203">
                  <c:v>40.60000000000004</c:v>
                </c:pt>
                <c:pt idx="204">
                  <c:v>40.80000000000004</c:v>
                </c:pt>
                <c:pt idx="205">
                  <c:v>41.00000000000004</c:v>
                </c:pt>
                <c:pt idx="206">
                  <c:v>41.200000000000045</c:v>
                </c:pt>
                <c:pt idx="207">
                  <c:v>41.40000000000005</c:v>
                </c:pt>
                <c:pt idx="208">
                  <c:v>41.60000000000005</c:v>
                </c:pt>
                <c:pt idx="209">
                  <c:v>41.800000000000054</c:v>
                </c:pt>
                <c:pt idx="210">
                  <c:v>42.00000000000006</c:v>
                </c:pt>
                <c:pt idx="211">
                  <c:v>42.20000000000006</c:v>
                </c:pt>
                <c:pt idx="212">
                  <c:v>42.40000000000006</c:v>
                </c:pt>
                <c:pt idx="213">
                  <c:v>42.600000000000065</c:v>
                </c:pt>
                <c:pt idx="214">
                  <c:v>42.80000000000007</c:v>
                </c:pt>
                <c:pt idx="215">
                  <c:v>43.00000000000007</c:v>
                </c:pt>
                <c:pt idx="216">
                  <c:v>43.200000000000074</c:v>
                </c:pt>
                <c:pt idx="217">
                  <c:v>43.40000000000008</c:v>
                </c:pt>
                <c:pt idx="218">
                  <c:v>43.60000000000008</c:v>
                </c:pt>
                <c:pt idx="219">
                  <c:v>43.80000000000008</c:v>
                </c:pt>
                <c:pt idx="220">
                  <c:v>44.000000000000085</c:v>
                </c:pt>
                <c:pt idx="221">
                  <c:v>44.20000000000009</c:v>
                </c:pt>
                <c:pt idx="222">
                  <c:v>44.40000000000009</c:v>
                </c:pt>
                <c:pt idx="223">
                  <c:v>44.600000000000094</c:v>
                </c:pt>
                <c:pt idx="224">
                  <c:v>44.8000000000001</c:v>
                </c:pt>
                <c:pt idx="225">
                  <c:v>45.0000000000001</c:v>
                </c:pt>
                <c:pt idx="226">
                  <c:v>45.2000000000001</c:v>
                </c:pt>
                <c:pt idx="227">
                  <c:v>45.400000000000105</c:v>
                </c:pt>
                <c:pt idx="228">
                  <c:v>45.60000000000011</c:v>
                </c:pt>
                <c:pt idx="229">
                  <c:v>45.80000000000011</c:v>
                </c:pt>
                <c:pt idx="230">
                  <c:v>46.000000000000114</c:v>
                </c:pt>
                <c:pt idx="231">
                  <c:v>46.20000000000012</c:v>
                </c:pt>
                <c:pt idx="232">
                  <c:v>46.40000000000012</c:v>
                </c:pt>
                <c:pt idx="233">
                  <c:v>46.60000000000012</c:v>
                </c:pt>
                <c:pt idx="234">
                  <c:v>46.800000000000125</c:v>
                </c:pt>
                <c:pt idx="235">
                  <c:v>47.00000000000013</c:v>
                </c:pt>
                <c:pt idx="236">
                  <c:v>47.20000000000013</c:v>
                </c:pt>
                <c:pt idx="237">
                  <c:v>47.400000000000134</c:v>
                </c:pt>
                <c:pt idx="238">
                  <c:v>47.600000000000136</c:v>
                </c:pt>
                <c:pt idx="239">
                  <c:v>47.80000000000014</c:v>
                </c:pt>
                <c:pt idx="240">
                  <c:v>48.00000000000014</c:v>
                </c:pt>
                <c:pt idx="241">
                  <c:v>48.200000000000145</c:v>
                </c:pt>
                <c:pt idx="242">
                  <c:v>48.40000000000015</c:v>
                </c:pt>
                <c:pt idx="243">
                  <c:v>48.60000000000015</c:v>
                </c:pt>
                <c:pt idx="244">
                  <c:v>48.80000000000015</c:v>
                </c:pt>
                <c:pt idx="245">
                  <c:v>49.000000000000156</c:v>
                </c:pt>
                <c:pt idx="246">
                  <c:v>49.20000000000016</c:v>
                </c:pt>
                <c:pt idx="247">
                  <c:v>49.40000000000016</c:v>
                </c:pt>
                <c:pt idx="248">
                  <c:v>49.600000000000165</c:v>
                </c:pt>
                <c:pt idx="249">
                  <c:v>49.80000000000017</c:v>
                </c:pt>
                <c:pt idx="250">
                  <c:v>50.00000000000017</c:v>
                </c:pt>
                <c:pt idx="251">
                  <c:v>50.20000000000017</c:v>
                </c:pt>
                <c:pt idx="252">
                  <c:v>50.400000000000176</c:v>
                </c:pt>
                <c:pt idx="253">
                  <c:v>50.60000000000018</c:v>
                </c:pt>
                <c:pt idx="254">
                  <c:v>50.80000000000018</c:v>
                </c:pt>
                <c:pt idx="255">
                  <c:v>51.000000000000185</c:v>
                </c:pt>
                <c:pt idx="256">
                  <c:v>51.20000000000019</c:v>
                </c:pt>
                <c:pt idx="257">
                  <c:v>51.40000000000019</c:v>
                </c:pt>
                <c:pt idx="258">
                  <c:v>51.60000000000019</c:v>
                </c:pt>
                <c:pt idx="259">
                  <c:v>51.800000000000196</c:v>
                </c:pt>
                <c:pt idx="260">
                  <c:v>52.0000000000002</c:v>
                </c:pt>
                <c:pt idx="261">
                  <c:v>52.2000000000002</c:v>
                </c:pt>
                <c:pt idx="262">
                  <c:v>52.400000000000205</c:v>
                </c:pt>
                <c:pt idx="263">
                  <c:v>52.60000000000021</c:v>
                </c:pt>
                <c:pt idx="264">
                  <c:v>52.80000000000021</c:v>
                </c:pt>
                <c:pt idx="265">
                  <c:v>53.00000000000021</c:v>
                </c:pt>
                <c:pt idx="266">
                  <c:v>53.200000000000216</c:v>
                </c:pt>
                <c:pt idx="267">
                  <c:v>53.40000000000022</c:v>
                </c:pt>
                <c:pt idx="268">
                  <c:v>53.60000000000022</c:v>
                </c:pt>
                <c:pt idx="269">
                  <c:v>53.800000000000225</c:v>
                </c:pt>
                <c:pt idx="270">
                  <c:v>54.00000000000023</c:v>
                </c:pt>
                <c:pt idx="271">
                  <c:v>54.20000000000023</c:v>
                </c:pt>
                <c:pt idx="272">
                  <c:v>54.40000000000023</c:v>
                </c:pt>
                <c:pt idx="273">
                  <c:v>54.600000000000236</c:v>
                </c:pt>
                <c:pt idx="274">
                  <c:v>54.80000000000024</c:v>
                </c:pt>
                <c:pt idx="275">
                  <c:v>55.00000000000024</c:v>
                </c:pt>
                <c:pt idx="276">
                  <c:v>55.200000000000244</c:v>
                </c:pt>
                <c:pt idx="277">
                  <c:v>55.40000000000025</c:v>
                </c:pt>
                <c:pt idx="278">
                  <c:v>55.60000000000025</c:v>
                </c:pt>
                <c:pt idx="279">
                  <c:v>55.80000000000025</c:v>
                </c:pt>
                <c:pt idx="280">
                  <c:v>56.000000000000256</c:v>
                </c:pt>
                <c:pt idx="281">
                  <c:v>56.20000000000026</c:v>
                </c:pt>
                <c:pt idx="282">
                  <c:v>56.40000000000026</c:v>
                </c:pt>
                <c:pt idx="283">
                  <c:v>56.600000000000264</c:v>
                </c:pt>
                <c:pt idx="284">
                  <c:v>56.80000000000027</c:v>
                </c:pt>
                <c:pt idx="285">
                  <c:v>57.00000000000027</c:v>
                </c:pt>
                <c:pt idx="286">
                  <c:v>57.20000000000027</c:v>
                </c:pt>
                <c:pt idx="287">
                  <c:v>57.400000000000276</c:v>
                </c:pt>
                <c:pt idx="288">
                  <c:v>57.60000000000028</c:v>
                </c:pt>
                <c:pt idx="289">
                  <c:v>57.80000000000028</c:v>
                </c:pt>
                <c:pt idx="290">
                  <c:v>58.000000000000284</c:v>
                </c:pt>
                <c:pt idx="291">
                  <c:v>58.20000000000029</c:v>
                </c:pt>
                <c:pt idx="292">
                  <c:v>58.40000000000029</c:v>
                </c:pt>
                <c:pt idx="293">
                  <c:v>58.60000000000029</c:v>
                </c:pt>
                <c:pt idx="294">
                  <c:v>58.800000000000296</c:v>
                </c:pt>
                <c:pt idx="295">
                  <c:v>59.0000000000003</c:v>
                </c:pt>
                <c:pt idx="296">
                  <c:v>59.2000000000003</c:v>
                </c:pt>
                <c:pt idx="297">
                  <c:v>59.400000000000304</c:v>
                </c:pt>
                <c:pt idx="298">
                  <c:v>59.60000000000031</c:v>
                </c:pt>
                <c:pt idx="299">
                  <c:v>59.80000000000031</c:v>
                </c:pt>
                <c:pt idx="300">
                  <c:v>60.00000000000031</c:v>
                </c:pt>
                <c:pt idx="301">
                  <c:v>60</c:v>
                </c:pt>
                <c:pt idx="350">
                  <c:v>0</c:v>
                </c:pt>
                <c:pt idx="351">
                  <c:v>40</c:v>
                </c:pt>
                <c:pt idx="352">
                  <c:v>80</c:v>
                </c:pt>
                <c:pt idx="353">
                  <c:v>120</c:v>
                </c:pt>
                <c:pt idx="354">
                  <c:v>160</c:v>
                </c:pt>
                <c:pt idx="355">
                  <c:v>200</c:v>
                </c:pt>
                <c:pt idx="356">
                  <c:v>240</c:v>
                </c:pt>
                <c:pt idx="357">
                  <c:v>280</c:v>
                </c:pt>
                <c:pt idx="358">
                  <c:v>320</c:v>
                </c:pt>
                <c:pt idx="359">
                  <c:v>360</c:v>
                </c:pt>
                <c:pt idx="360">
                  <c:v>400</c:v>
                </c:pt>
                <c:pt idx="361">
                  <c:v>440</c:v>
                </c:pt>
                <c:pt idx="362">
                  <c:v>480</c:v>
                </c:pt>
                <c:pt idx="363">
                  <c:v>520</c:v>
                </c:pt>
                <c:pt idx="364">
                  <c:v>560</c:v>
                </c:pt>
                <c:pt idx="365">
                  <c:v>600</c:v>
                </c:pt>
                <c:pt idx="366">
                  <c:v>640</c:v>
                </c:pt>
                <c:pt idx="367">
                  <c:v>680</c:v>
                </c:pt>
                <c:pt idx="368">
                  <c:v>720</c:v>
                </c:pt>
                <c:pt idx="369">
                  <c:v>760</c:v>
                </c:pt>
                <c:pt idx="370">
                  <c:v>800</c:v>
                </c:pt>
                <c:pt idx="371">
                  <c:v>840</c:v>
                </c:pt>
                <c:pt idx="372">
                  <c:v>880</c:v>
                </c:pt>
                <c:pt idx="373">
                  <c:v>920</c:v>
                </c:pt>
                <c:pt idx="374">
                  <c:v>960</c:v>
                </c:pt>
                <c:pt idx="375">
                  <c:v>1000</c:v>
                </c:pt>
                <c:pt idx="376">
                  <c:v>1040</c:v>
                </c:pt>
                <c:pt idx="377">
                  <c:v>1080</c:v>
                </c:pt>
                <c:pt idx="378">
                  <c:v>1120</c:v>
                </c:pt>
                <c:pt idx="379">
                  <c:v>1160</c:v>
                </c:pt>
                <c:pt idx="380">
                  <c:v>1200</c:v>
                </c:pt>
                <c:pt idx="381">
                  <c:v>1240</c:v>
                </c:pt>
                <c:pt idx="382">
                  <c:v>1280</c:v>
                </c:pt>
                <c:pt idx="383">
                  <c:v>1320</c:v>
                </c:pt>
                <c:pt idx="384">
                  <c:v>1360</c:v>
                </c:pt>
                <c:pt idx="385">
                  <c:v>1400</c:v>
                </c:pt>
                <c:pt idx="386">
                  <c:v>1440</c:v>
                </c:pt>
                <c:pt idx="387">
                  <c:v>1480</c:v>
                </c:pt>
                <c:pt idx="388">
                  <c:v>1520</c:v>
                </c:pt>
                <c:pt idx="389">
                  <c:v>1560</c:v>
                </c:pt>
                <c:pt idx="390">
                  <c:v>1600</c:v>
                </c:pt>
                <c:pt idx="391">
                  <c:v>1640</c:v>
                </c:pt>
                <c:pt idx="392">
                  <c:v>1680</c:v>
                </c:pt>
                <c:pt idx="393">
                  <c:v>1720</c:v>
                </c:pt>
                <c:pt idx="394">
                  <c:v>1760</c:v>
                </c:pt>
                <c:pt idx="395">
                  <c:v>1800</c:v>
                </c:pt>
                <c:pt idx="396">
                  <c:v>1840</c:v>
                </c:pt>
                <c:pt idx="397">
                  <c:v>1880</c:v>
                </c:pt>
                <c:pt idx="398">
                  <c:v>1920</c:v>
                </c:pt>
                <c:pt idx="399">
                  <c:v>1960</c:v>
                </c:pt>
                <c:pt idx="400">
                  <c:v>2000</c:v>
                </c:pt>
                <c:pt idx="401">
                  <c:v>2040</c:v>
                </c:pt>
                <c:pt idx="402">
                  <c:v>2080</c:v>
                </c:pt>
                <c:pt idx="403">
                  <c:v>2120</c:v>
                </c:pt>
                <c:pt idx="404">
                  <c:v>2160</c:v>
                </c:pt>
                <c:pt idx="405">
                  <c:v>2200</c:v>
                </c:pt>
                <c:pt idx="406">
                  <c:v>2240</c:v>
                </c:pt>
                <c:pt idx="407">
                  <c:v>2280</c:v>
                </c:pt>
                <c:pt idx="408">
                  <c:v>2320</c:v>
                </c:pt>
                <c:pt idx="409">
                  <c:v>2360</c:v>
                </c:pt>
                <c:pt idx="410">
                  <c:v>2400</c:v>
                </c:pt>
                <c:pt idx="411">
                  <c:v>2440</c:v>
                </c:pt>
                <c:pt idx="412">
                  <c:v>2480</c:v>
                </c:pt>
                <c:pt idx="413">
                  <c:v>2520</c:v>
                </c:pt>
                <c:pt idx="414">
                  <c:v>2560</c:v>
                </c:pt>
                <c:pt idx="415">
                  <c:v>2600</c:v>
                </c:pt>
                <c:pt idx="416">
                  <c:v>2640</c:v>
                </c:pt>
                <c:pt idx="417">
                  <c:v>2680</c:v>
                </c:pt>
                <c:pt idx="418">
                  <c:v>2720</c:v>
                </c:pt>
                <c:pt idx="419">
                  <c:v>2760</c:v>
                </c:pt>
                <c:pt idx="420">
                  <c:v>2800</c:v>
                </c:pt>
                <c:pt idx="421">
                  <c:v>2840</c:v>
                </c:pt>
                <c:pt idx="422">
                  <c:v>2880</c:v>
                </c:pt>
                <c:pt idx="423">
                  <c:v>2920</c:v>
                </c:pt>
                <c:pt idx="424">
                  <c:v>2960</c:v>
                </c:pt>
                <c:pt idx="425">
                  <c:v>3000</c:v>
                </c:pt>
                <c:pt idx="426">
                  <c:v>3040</c:v>
                </c:pt>
                <c:pt idx="427">
                  <c:v>3080</c:v>
                </c:pt>
                <c:pt idx="428">
                  <c:v>3120</c:v>
                </c:pt>
                <c:pt idx="429">
                  <c:v>3160</c:v>
                </c:pt>
                <c:pt idx="430">
                  <c:v>3200</c:v>
                </c:pt>
                <c:pt idx="431">
                  <c:v>3240</c:v>
                </c:pt>
                <c:pt idx="432">
                  <c:v>3280</c:v>
                </c:pt>
                <c:pt idx="433">
                  <c:v>3320</c:v>
                </c:pt>
                <c:pt idx="434">
                  <c:v>3360</c:v>
                </c:pt>
                <c:pt idx="435">
                  <c:v>3400</c:v>
                </c:pt>
                <c:pt idx="436">
                  <c:v>3440</c:v>
                </c:pt>
                <c:pt idx="437">
                  <c:v>3480</c:v>
                </c:pt>
                <c:pt idx="438">
                  <c:v>3520</c:v>
                </c:pt>
                <c:pt idx="439">
                  <c:v>3560</c:v>
                </c:pt>
                <c:pt idx="440">
                  <c:v>3600</c:v>
                </c:pt>
                <c:pt idx="441">
                  <c:v>3640</c:v>
                </c:pt>
                <c:pt idx="442">
                  <c:v>3680</c:v>
                </c:pt>
                <c:pt idx="443">
                  <c:v>3720</c:v>
                </c:pt>
                <c:pt idx="444">
                  <c:v>3760</c:v>
                </c:pt>
                <c:pt idx="445">
                  <c:v>3800</c:v>
                </c:pt>
                <c:pt idx="446">
                  <c:v>3840</c:v>
                </c:pt>
                <c:pt idx="447">
                  <c:v>3880</c:v>
                </c:pt>
                <c:pt idx="448">
                  <c:v>3920</c:v>
                </c:pt>
                <c:pt idx="449">
                  <c:v>3960</c:v>
                </c:pt>
                <c:pt idx="450">
                  <c:v>4000</c:v>
                </c:pt>
                <c:pt idx="451">
                  <c:v>4040</c:v>
                </c:pt>
                <c:pt idx="452">
                  <c:v>4080</c:v>
                </c:pt>
                <c:pt idx="453">
                  <c:v>4120</c:v>
                </c:pt>
                <c:pt idx="454">
                  <c:v>4160</c:v>
                </c:pt>
                <c:pt idx="455">
                  <c:v>4200</c:v>
                </c:pt>
                <c:pt idx="456">
                  <c:v>4240</c:v>
                </c:pt>
                <c:pt idx="457">
                  <c:v>4280</c:v>
                </c:pt>
                <c:pt idx="458">
                  <c:v>4320</c:v>
                </c:pt>
                <c:pt idx="459">
                  <c:v>4360</c:v>
                </c:pt>
                <c:pt idx="460">
                  <c:v>4400</c:v>
                </c:pt>
                <c:pt idx="461">
                  <c:v>4440</c:v>
                </c:pt>
                <c:pt idx="462">
                  <c:v>4480</c:v>
                </c:pt>
                <c:pt idx="463">
                  <c:v>4520</c:v>
                </c:pt>
                <c:pt idx="464">
                  <c:v>4560</c:v>
                </c:pt>
                <c:pt idx="465">
                  <c:v>4600</c:v>
                </c:pt>
                <c:pt idx="466">
                  <c:v>4640</c:v>
                </c:pt>
                <c:pt idx="467">
                  <c:v>4680</c:v>
                </c:pt>
                <c:pt idx="468">
                  <c:v>4720</c:v>
                </c:pt>
                <c:pt idx="469">
                  <c:v>4760</c:v>
                </c:pt>
                <c:pt idx="470">
                  <c:v>4800</c:v>
                </c:pt>
                <c:pt idx="471">
                  <c:v>4840</c:v>
                </c:pt>
                <c:pt idx="472">
                  <c:v>4880</c:v>
                </c:pt>
                <c:pt idx="473">
                  <c:v>4920</c:v>
                </c:pt>
                <c:pt idx="474">
                  <c:v>4960</c:v>
                </c:pt>
                <c:pt idx="475">
                  <c:v>5000</c:v>
                </c:pt>
                <c:pt idx="476">
                  <c:v>5040</c:v>
                </c:pt>
                <c:pt idx="477">
                  <c:v>5080</c:v>
                </c:pt>
                <c:pt idx="478">
                  <c:v>5120</c:v>
                </c:pt>
                <c:pt idx="479">
                  <c:v>5160</c:v>
                </c:pt>
                <c:pt idx="480">
                  <c:v>5200</c:v>
                </c:pt>
                <c:pt idx="481">
                  <c:v>5240</c:v>
                </c:pt>
                <c:pt idx="482">
                  <c:v>5280</c:v>
                </c:pt>
                <c:pt idx="483">
                  <c:v>5320</c:v>
                </c:pt>
                <c:pt idx="484">
                  <c:v>5360</c:v>
                </c:pt>
                <c:pt idx="485">
                  <c:v>5400</c:v>
                </c:pt>
                <c:pt idx="486">
                  <c:v>5440</c:v>
                </c:pt>
                <c:pt idx="487">
                  <c:v>5480</c:v>
                </c:pt>
                <c:pt idx="488">
                  <c:v>5520</c:v>
                </c:pt>
                <c:pt idx="489">
                  <c:v>5560</c:v>
                </c:pt>
                <c:pt idx="490">
                  <c:v>5600</c:v>
                </c:pt>
                <c:pt idx="491">
                  <c:v>5640</c:v>
                </c:pt>
                <c:pt idx="492">
                  <c:v>5680</c:v>
                </c:pt>
                <c:pt idx="493">
                  <c:v>5720</c:v>
                </c:pt>
                <c:pt idx="494">
                  <c:v>5760</c:v>
                </c:pt>
                <c:pt idx="495">
                  <c:v>5800</c:v>
                </c:pt>
                <c:pt idx="496">
                  <c:v>5840</c:v>
                </c:pt>
                <c:pt idx="497">
                  <c:v>5880</c:v>
                </c:pt>
                <c:pt idx="498">
                  <c:v>5920</c:v>
                </c:pt>
                <c:pt idx="499">
                  <c:v>5960</c:v>
                </c:pt>
                <c:pt idx="500">
                  <c:v>6000</c:v>
                </c:pt>
                <c:pt idx="501">
                  <c:v>6040</c:v>
                </c:pt>
                <c:pt idx="502">
                  <c:v>6080</c:v>
                </c:pt>
                <c:pt idx="503">
                  <c:v>6120</c:v>
                </c:pt>
                <c:pt idx="504">
                  <c:v>6160</c:v>
                </c:pt>
                <c:pt idx="505">
                  <c:v>6200</c:v>
                </c:pt>
                <c:pt idx="506">
                  <c:v>6240</c:v>
                </c:pt>
                <c:pt idx="507">
                  <c:v>6280</c:v>
                </c:pt>
                <c:pt idx="508">
                  <c:v>6320</c:v>
                </c:pt>
                <c:pt idx="509">
                  <c:v>6360</c:v>
                </c:pt>
                <c:pt idx="510">
                  <c:v>6400</c:v>
                </c:pt>
                <c:pt idx="511">
                  <c:v>6440</c:v>
                </c:pt>
                <c:pt idx="512">
                  <c:v>6480</c:v>
                </c:pt>
                <c:pt idx="513">
                  <c:v>6520</c:v>
                </c:pt>
                <c:pt idx="514">
                  <c:v>6560</c:v>
                </c:pt>
                <c:pt idx="515">
                  <c:v>6600</c:v>
                </c:pt>
                <c:pt idx="516">
                  <c:v>6640</c:v>
                </c:pt>
                <c:pt idx="517">
                  <c:v>6680</c:v>
                </c:pt>
                <c:pt idx="518">
                  <c:v>6720</c:v>
                </c:pt>
                <c:pt idx="519">
                  <c:v>6760</c:v>
                </c:pt>
                <c:pt idx="520">
                  <c:v>6800</c:v>
                </c:pt>
                <c:pt idx="521">
                  <c:v>6840</c:v>
                </c:pt>
                <c:pt idx="522">
                  <c:v>6880</c:v>
                </c:pt>
                <c:pt idx="523">
                  <c:v>6920</c:v>
                </c:pt>
                <c:pt idx="524">
                  <c:v>6960</c:v>
                </c:pt>
                <c:pt idx="525">
                  <c:v>7000</c:v>
                </c:pt>
                <c:pt idx="526">
                  <c:v>7040</c:v>
                </c:pt>
                <c:pt idx="527">
                  <c:v>7080</c:v>
                </c:pt>
                <c:pt idx="528">
                  <c:v>7120</c:v>
                </c:pt>
                <c:pt idx="529">
                  <c:v>7160</c:v>
                </c:pt>
                <c:pt idx="530">
                  <c:v>7200</c:v>
                </c:pt>
                <c:pt idx="531">
                  <c:v>7240</c:v>
                </c:pt>
                <c:pt idx="532">
                  <c:v>7280</c:v>
                </c:pt>
                <c:pt idx="533">
                  <c:v>7320</c:v>
                </c:pt>
                <c:pt idx="534">
                  <c:v>7360</c:v>
                </c:pt>
                <c:pt idx="535">
                  <c:v>7400</c:v>
                </c:pt>
                <c:pt idx="536">
                  <c:v>7440</c:v>
                </c:pt>
                <c:pt idx="537">
                  <c:v>7480</c:v>
                </c:pt>
                <c:pt idx="538">
                  <c:v>7520</c:v>
                </c:pt>
                <c:pt idx="539">
                  <c:v>7560</c:v>
                </c:pt>
                <c:pt idx="540">
                  <c:v>7600</c:v>
                </c:pt>
                <c:pt idx="541">
                  <c:v>7640</c:v>
                </c:pt>
                <c:pt idx="542">
                  <c:v>7680</c:v>
                </c:pt>
                <c:pt idx="543">
                  <c:v>7720</c:v>
                </c:pt>
                <c:pt idx="544">
                  <c:v>7760</c:v>
                </c:pt>
                <c:pt idx="545">
                  <c:v>7800</c:v>
                </c:pt>
                <c:pt idx="546">
                  <c:v>7840</c:v>
                </c:pt>
                <c:pt idx="547">
                  <c:v>7880</c:v>
                </c:pt>
                <c:pt idx="548">
                  <c:v>7920</c:v>
                </c:pt>
                <c:pt idx="549">
                  <c:v>7960</c:v>
                </c:pt>
                <c:pt idx="550">
                  <c:v>8000</c:v>
                </c:pt>
                <c:pt idx="551">
                  <c:v>8040</c:v>
                </c:pt>
                <c:pt idx="552">
                  <c:v>8080</c:v>
                </c:pt>
                <c:pt idx="553">
                  <c:v>8120</c:v>
                </c:pt>
                <c:pt idx="554">
                  <c:v>8160</c:v>
                </c:pt>
                <c:pt idx="555">
                  <c:v>8200</c:v>
                </c:pt>
                <c:pt idx="556">
                  <c:v>8240</c:v>
                </c:pt>
                <c:pt idx="557">
                  <c:v>8280</c:v>
                </c:pt>
                <c:pt idx="558">
                  <c:v>8320</c:v>
                </c:pt>
                <c:pt idx="559">
                  <c:v>8360</c:v>
                </c:pt>
                <c:pt idx="560">
                  <c:v>8400</c:v>
                </c:pt>
                <c:pt idx="561">
                  <c:v>8440</c:v>
                </c:pt>
                <c:pt idx="562">
                  <c:v>8480</c:v>
                </c:pt>
                <c:pt idx="563">
                  <c:v>8520</c:v>
                </c:pt>
                <c:pt idx="564">
                  <c:v>8560</c:v>
                </c:pt>
                <c:pt idx="565">
                  <c:v>8600</c:v>
                </c:pt>
                <c:pt idx="566">
                  <c:v>8640</c:v>
                </c:pt>
                <c:pt idx="567">
                  <c:v>8680</c:v>
                </c:pt>
                <c:pt idx="568">
                  <c:v>8720</c:v>
                </c:pt>
                <c:pt idx="569">
                  <c:v>8760</c:v>
                </c:pt>
                <c:pt idx="570">
                  <c:v>8800</c:v>
                </c:pt>
                <c:pt idx="571">
                  <c:v>8840</c:v>
                </c:pt>
                <c:pt idx="572">
                  <c:v>8880</c:v>
                </c:pt>
                <c:pt idx="573">
                  <c:v>8920</c:v>
                </c:pt>
                <c:pt idx="574">
                  <c:v>8960</c:v>
                </c:pt>
                <c:pt idx="575">
                  <c:v>9000</c:v>
                </c:pt>
                <c:pt idx="576">
                  <c:v>9040</c:v>
                </c:pt>
                <c:pt idx="577">
                  <c:v>9080</c:v>
                </c:pt>
                <c:pt idx="578">
                  <c:v>9120</c:v>
                </c:pt>
                <c:pt idx="579">
                  <c:v>9160</c:v>
                </c:pt>
                <c:pt idx="580">
                  <c:v>9200</c:v>
                </c:pt>
                <c:pt idx="581">
                  <c:v>9240</c:v>
                </c:pt>
                <c:pt idx="582">
                  <c:v>9280</c:v>
                </c:pt>
                <c:pt idx="583">
                  <c:v>9320</c:v>
                </c:pt>
                <c:pt idx="584">
                  <c:v>9360</c:v>
                </c:pt>
                <c:pt idx="585">
                  <c:v>9400</c:v>
                </c:pt>
                <c:pt idx="586">
                  <c:v>9440</c:v>
                </c:pt>
                <c:pt idx="587">
                  <c:v>9480</c:v>
                </c:pt>
                <c:pt idx="588">
                  <c:v>9520</c:v>
                </c:pt>
                <c:pt idx="589">
                  <c:v>9560</c:v>
                </c:pt>
                <c:pt idx="590">
                  <c:v>9600</c:v>
                </c:pt>
                <c:pt idx="591">
                  <c:v>9640</c:v>
                </c:pt>
                <c:pt idx="592">
                  <c:v>9680</c:v>
                </c:pt>
                <c:pt idx="593">
                  <c:v>9720</c:v>
                </c:pt>
                <c:pt idx="594">
                  <c:v>9760</c:v>
                </c:pt>
                <c:pt idx="595">
                  <c:v>9800</c:v>
                </c:pt>
                <c:pt idx="596">
                  <c:v>9840</c:v>
                </c:pt>
                <c:pt idx="597">
                  <c:v>9880</c:v>
                </c:pt>
                <c:pt idx="598">
                  <c:v>9920</c:v>
                </c:pt>
                <c:pt idx="599">
                  <c:v>9960</c:v>
                </c:pt>
                <c:pt idx="600">
                  <c:v>10000</c:v>
                </c:pt>
                <c:pt idx="601">
                  <c:v>10040</c:v>
                </c:pt>
                <c:pt idx="602">
                  <c:v>10080</c:v>
                </c:pt>
                <c:pt idx="603">
                  <c:v>10120</c:v>
                </c:pt>
                <c:pt idx="604">
                  <c:v>10160</c:v>
                </c:pt>
                <c:pt idx="605">
                  <c:v>10200</c:v>
                </c:pt>
                <c:pt idx="606">
                  <c:v>10240</c:v>
                </c:pt>
                <c:pt idx="607">
                  <c:v>10280</c:v>
                </c:pt>
                <c:pt idx="608">
                  <c:v>10320</c:v>
                </c:pt>
                <c:pt idx="609">
                  <c:v>10360</c:v>
                </c:pt>
                <c:pt idx="610">
                  <c:v>10400</c:v>
                </c:pt>
                <c:pt idx="611">
                  <c:v>10440</c:v>
                </c:pt>
                <c:pt idx="612">
                  <c:v>10480</c:v>
                </c:pt>
                <c:pt idx="613">
                  <c:v>10520</c:v>
                </c:pt>
                <c:pt idx="614">
                  <c:v>10560</c:v>
                </c:pt>
                <c:pt idx="615">
                  <c:v>10600</c:v>
                </c:pt>
                <c:pt idx="616">
                  <c:v>10640</c:v>
                </c:pt>
                <c:pt idx="617">
                  <c:v>10680</c:v>
                </c:pt>
                <c:pt idx="618">
                  <c:v>10720</c:v>
                </c:pt>
                <c:pt idx="619">
                  <c:v>10760</c:v>
                </c:pt>
                <c:pt idx="620">
                  <c:v>10800</c:v>
                </c:pt>
              </c:numCache>
            </c:numRef>
          </c:cat>
          <c:val>
            <c:numRef>
              <c:f>'Hidden calculations'!$X$2:$X$303</c:f>
              <c:numCache>
                <c:ptCount val="302"/>
                <c:pt idx="1">
                  <c:v>1817.6448888888897</c:v>
                </c:pt>
                <c:pt idx="2">
                  <c:v>928.6240000000004</c:v>
                </c:pt>
                <c:pt idx="3">
                  <c:v>632.1965925925928</c:v>
                </c:pt>
                <c:pt idx="4">
                  <c:v>483.9182222222224</c:v>
                </c:pt>
                <c:pt idx="5">
                  <c:v>394.90000000000015</c:v>
                </c:pt>
                <c:pt idx="6">
                  <c:v>335.5122962962964</c:v>
                </c:pt>
                <c:pt idx="7">
                  <c:v>293.05669841269855</c:v>
                </c:pt>
                <c:pt idx="8">
                  <c:v>261.18400000000014</c:v>
                </c:pt>
                <c:pt idx="9">
                  <c:v>236.36686419753096</c:v>
                </c:pt>
                <c:pt idx="10">
                  <c:v>216.488888888889</c:v>
                </c:pt>
                <c:pt idx="11">
                  <c:v>200.20327272727283</c:v>
                </c:pt>
                <c:pt idx="12">
                  <c:v>186.6121481481482</c:v>
                </c:pt>
                <c:pt idx="13">
                  <c:v>175.09391452991457</c:v>
                </c:pt>
                <c:pt idx="14">
                  <c:v>165.20457142857148</c:v>
                </c:pt>
                <c:pt idx="15">
                  <c:v>156.61851851851856</c:v>
                </c:pt>
                <c:pt idx="16">
                  <c:v>149.0915555555556</c:v>
                </c:pt>
                <c:pt idx="17">
                  <c:v>142.4369411764706</c:v>
                </c:pt>
                <c:pt idx="18">
                  <c:v>136.50943209876544</c:v>
                </c:pt>
                <c:pt idx="19">
                  <c:v>131.19436257309943</c:v>
                </c:pt>
                <c:pt idx="20">
                  <c:v>126.40000000000003</c:v>
                </c:pt>
                <c:pt idx="21">
                  <c:v>122.05208465608467</c:v>
                </c:pt>
                <c:pt idx="22">
                  <c:v>118.0898585858586</c:v>
                </c:pt>
                <c:pt idx="23">
                  <c:v>114.46313043478261</c:v>
                </c:pt>
                <c:pt idx="24">
                  <c:v>111.13007407407407</c:v>
                </c:pt>
                <c:pt idx="25">
                  <c:v>108.05555555555556</c:v>
                </c:pt>
                <c:pt idx="26">
                  <c:v>105.20984615384614</c:v>
                </c:pt>
                <c:pt idx="27">
                  <c:v>102.56762139917694</c:v>
                </c:pt>
                <c:pt idx="28">
                  <c:v>100.1071746031746</c:v>
                </c:pt>
                <c:pt idx="29">
                  <c:v>97.80979310344827</c:v>
                </c:pt>
                <c:pt idx="30">
                  <c:v>95.65925925925926</c:v>
                </c:pt>
                <c:pt idx="31">
                  <c:v>93.64144802867384</c:v>
                </c:pt>
                <c:pt idx="32">
                  <c:v>91.744</c:v>
                </c:pt>
                <c:pt idx="33">
                  <c:v>89.95605387205387</c:v>
                </c:pt>
                <c:pt idx="34">
                  <c:v>88.26802614379085</c:v>
                </c:pt>
                <c:pt idx="35">
                  <c:v>86.67142857142856</c:v>
                </c:pt>
                <c:pt idx="36">
                  <c:v>85.15871604938272</c:v>
                </c:pt>
                <c:pt idx="37">
                  <c:v>83.72315915915915</c:v>
                </c:pt>
                <c:pt idx="38">
                  <c:v>82.35873684210526</c:v>
                </c:pt>
                <c:pt idx="39">
                  <c:v>81.06004558404558</c:v>
                </c:pt>
                <c:pt idx="40">
                  <c:v>79.82222222222222</c:v>
                </c:pt>
                <c:pt idx="41">
                  <c:v>78.64087804878048</c:v>
                </c:pt>
                <c:pt idx="42">
                  <c:v>77.51204232804233</c:v>
                </c:pt>
                <c:pt idx="43">
                  <c:v>76.43211369509045</c:v>
                </c:pt>
                <c:pt idx="44">
                  <c:v>75.3978181818182</c:v>
                </c:pt>
                <c:pt idx="45">
                  <c:v>74.40617283950618</c:v>
                </c:pt>
                <c:pt idx="46">
                  <c:v>73.45445410628022</c:v>
                </c:pt>
                <c:pt idx="47">
                  <c:v>72.54017021276599</c:v>
                </c:pt>
                <c:pt idx="48">
                  <c:v>71.66103703703706</c:v>
                </c:pt>
                <c:pt idx="49">
                  <c:v>70.8149569160998</c:v>
                </c:pt>
                <c:pt idx="50">
                  <c:v>70.00000000000003</c:v>
                </c:pt>
                <c:pt idx="51">
                  <c:v>69.21438779956429</c:v>
                </c:pt>
                <c:pt idx="52">
                  <c:v>68.45647863247868</c:v>
                </c:pt>
                <c:pt idx="53">
                  <c:v>67.72475471698117</c:v>
                </c:pt>
                <c:pt idx="54">
                  <c:v>67.01781069958852</c:v>
                </c:pt>
                <c:pt idx="55">
                  <c:v>66.33434343434348</c:v>
                </c:pt>
                <c:pt idx="56">
                  <c:v>65.67314285714289</c:v>
                </c:pt>
                <c:pt idx="57">
                  <c:v>65.03308382066281</c:v>
                </c:pt>
                <c:pt idx="58">
                  <c:v>64.4131187739464</c:v>
                </c:pt>
                <c:pt idx="59">
                  <c:v>63.81227118644072</c:v>
                </c:pt>
                <c:pt idx="60">
                  <c:v>63.22962962962967</c:v>
                </c:pt>
                <c:pt idx="61">
                  <c:v>62.664342440801505</c:v>
                </c:pt>
                <c:pt idx="62">
                  <c:v>62.11561290322585</c:v>
                </c:pt>
                <c:pt idx="63">
                  <c:v>61.5826948853616</c:v>
                </c:pt>
                <c:pt idx="64">
                  <c:v>61.06488888888893</c:v>
                </c:pt>
                <c:pt idx="65">
                  <c:v>60.561538461538504</c:v>
                </c:pt>
                <c:pt idx="66">
                  <c:v>60.07202693602698</c:v>
                </c:pt>
                <c:pt idx="67">
                  <c:v>59.59577446102824</c:v>
                </c:pt>
                <c:pt idx="68">
                  <c:v>59.1322352941177</c:v>
                </c:pt>
                <c:pt idx="69">
                  <c:v>58.68089533011277</c:v>
                </c:pt>
                <c:pt idx="70">
                  <c:v>58.24126984126989</c:v>
                </c:pt>
                <c:pt idx="71">
                  <c:v>57.812901408450756</c:v>
                </c:pt>
                <c:pt idx="72">
                  <c:v>57.395358024691404</c:v>
                </c:pt>
                <c:pt idx="73">
                  <c:v>56.988231354642366</c:v>
                </c:pt>
                <c:pt idx="74">
                  <c:v>56.59113513513519</c:v>
                </c:pt>
                <c:pt idx="75">
                  <c:v>56.20370370370375</c:v>
                </c:pt>
                <c:pt idx="76">
                  <c:v>55.82559064327491</c:v>
                </c:pt>
                <c:pt idx="77">
                  <c:v>55.456467532467585</c:v>
                </c:pt>
                <c:pt idx="78">
                  <c:v>55.09602279202285</c:v>
                </c:pt>
                <c:pt idx="79">
                  <c:v>54.74396061884674</c:v>
                </c:pt>
                <c:pt idx="80">
                  <c:v>54.40000000000005</c:v>
                </c:pt>
                <c:pt idx="81">
                  <c:v>54.0638737997257</c:v>
                </c:pt>
                <c:pt idx="82">
                  <c:v>53.73532791327918</c:v>
                </c:pt>
                <c:pt idx="83">
                  <c:v>53.41412048192777</c:v>
                </c:pt>
                <c:pt idx="84">
                  <c:v>53.100021164021214</c:v>
                </c:pt>
                <c:pt idx="85">
                  <c:v>52.792810457516396</c:v>
                </c:pt>
                <c:pt idx="86">
                  <c:v>52.49227906976749</c:v>
                </c:pt>
                <c:pt idx="87">
                  <c:v>52.198227330779105</c:v>
                </c:pt>
                <c:pt idx="88">
                  <c:v>51.9104646464647</c:v>
                </c:pt>
                <c:pt idx="89">
                  <c:v>51.6288089887641</c:v>
                </c:pt>
                <c:pt idx="90">
                  <c:v>51.35308641975314</c:v>
                </c:pt>
                <c:pt idx="91">
                  <c:v>51.0831306471307</c:v>
                </c:pt>
                <c:pt idx="92">
                  <c:v>50.8187826086957</c:v>
                </c:pt>
                <c:pt idx="93">
                  <c:v>50.55989008363207</c:v>
                </c:pt>
                <c:pt idx="94">
                  <c:v>50.30630732860526</c:v>
                </c:pt>
                <c:pt idx="95">
                  <c:v>50.05789473684216</c:v>
                </c:pt>
                <c:pt idx="96">
                  <c:v>49.81451851851857</c:v>
                </c:pt>
                <c:pt idx="97">
                  <c:v>49.57605040091643</c:v>
                </c:pt>
                <c:pt idx="98">
                  <c:v>49.34236734693883</c:v>
                </c:pt>
                <c:pt idx="99">
                  <c:v>49.113351290684676</c:v>
                </c:pt>
                <c:pt idx="100">
                  <c:v>48.88888888888894</c:v>
                </c:pt>
                <c:pt idx="101">
                  <c:v>48.668871287128766</c:v>
                </c:pt>
                <c:pt idx="102">
                  <c:v>48.453193899782185</c:v>
                </c:pt>
                <c:pt idx="103">
                  <c:v>48.241756202804794</c:v>
                </c:pt>
                <c:pt idx="104">
                  <c:v>48.034461538461585</c:v>
                </c:pt>
                <c:pt idx="105">
                  <c:v>47.831216931216986</c:v>
                </c:pt>
                <c:pt idx="106">
                  <c:v>47.631932914046175</c:v>
                </c:pt>
                <c:pt idx="107">
                  <c:v>47.436523364486035</c:v>
                </c:pt>
                <c:pt idx="108">
                  <c:v>47.244905349794294</c:v>
                </c:pt>
                <c:pt idx="109">
                  <c:v>47.05699898063206</c:v>
                </c:pt>
                <c:pt idx="110">
                  <c:v>46.87272727272732</c:v>
                </c:pt>
                <c:pt idx="111">
                  <c:v>46.69201601601607</c:v>
                </c:pt>
                <c:pt idx="112">
                  <c:v>46.5147936507937</c:v>
                </c:pt>
                <c:pt idx="113">
                  <c:v>46.34099115044253</c:v>
                </c:pt>
                <c:pt idx="114">
                  <c:v>46.17054191033143</c:v>
                </c:pt>
                <c:pt idx="115">
                  <c:v>46.003381642512124</c:v>
                </c:pt>
                <c:pt idx="116">
                  <c:v>45.83944827586212</c:v>
                </c:pt>
                <c:pt idx="117">
                  <c:v>45.67868186134858</c:v>
                </c:pt>
                <c:pt idx="118">
                  <c:v>45.521024482109276</c:v>
                </c:pt>
                <c:pt idx="119">
                  <c:v>45.36642016806728</c:v>
                </c:pt>
                <c:pt idx="120">
                  <c:v>45.214814814814865</c:v>
                </c:pt>
                <c:pt idx="121">
                  <c:v>45.066156106519784</c:v>
                </c:pt>
                <c:pt idx="122">
                  <c:v>44.920393442622995</c:v>
                </c:pt>
                <c:pt idx="123">
                  <c:v>44.77747786811206</c:v>
                </c:pt>
                <c:pt idx="124">
                  <c:v>44.637362007168505</c:v>
                </c:pt>
                <c:pt idx="125">
                  <c:v>44.50000000000004</c:v>
                </c:pt>
                <c:pt idx="126">
                  <c:v>44.365347442680815</c:v>
                </c:pt>
                <c:pt idx="127">
                  <c:v>44.23336132983381</c:v>
                </c:pt>
                <c:pt idx="128">
                  <c:v>44.10400000000004</c:v>
                </c:pt>
                <c:pt idx="129">
                  <c:v>43.97722308354871</c:v>
                </c:pt>
                <c:pt idx="130">
                  <c:v>43.852991452991496</c:v>
                </c:pt>
                <c:pt idx="131">
                  <c:v>43.731267175572555</c:v>
                </c:pt>
                <c:pt idx="132">
                  <c:v>43.61201346801351</c:v>
                </c:pt>
                <c:pt idx="133">
                  <c:v>43.495194653299954</c:v>
                </c:pt>
                <c:pt idx="134">
                  <c:v>43.38077611940302</c:v>
                </c:pt>
                <c:pt idx="135">
                  <c:v>43.26872427983543</c:v>
                </c:pt>
                <c:pt idx="136">
                  <c:v>43.15900653594775</c:v>
                </c:pt>
                <c:pt idx="137">
                  <c:v>43.05159124087595</c:v>
                </c:pt>
                <c:pt idx="138">
                  <c:v>42.9464476650564</c:v>
                </c:pt>
                <c:pt idx="139">
                  <c:v>42.84354596322945</c:v>
                </c:pt>
                <c:pt idx="140">
                  <c:v>42.742857142857176</c:v>
                </c:pt>
                <c:pt idx="141">
                  <c:v>42.64435303388498</c:v>
                </c:pt>
                <c:pt idx="142">
                  <c:v>42.54800625978095</c:v>
                </c:pt>
                <c:pt idx="143">
                  <c:v>42.45379020979024</c:v>
                </c:pt>
                <c:pt idx="144">
                  <c:v>42.36167901234571</c:v>
                </c:pt>
                <c:pt idx="145">
                  <c:v>42.27164750957858</c:v>
                </c:pt>
                <c:pt idx="146">
                  <c:v>42.18367123287675</c:v>
                </c:pt>
                <c:pt idx="147">
                  <c:v>42.0977263794407</c:v>
                </c:pt>
                <c:pt idx="148">
                  <c:v>42.013789789789826</c:v>
                </c:pt>
                <c:pt idx="149">
                  <c:v>41.93183892617453</c:v>
                </c:pt>
                <c:pt idx="150">
                  <c:v>41.85185185185188</c:v>
                </c:pt>
                <c:pt idx="151">
                  <c:v>41.773807211184725</c:v>
                </c:pt>
                <c:pt idx="152">
                  <c:v>41.69768421052635</c:v>
                </c:pt>
                <c:pt idx="153">
                  <c:v>41.62346259985479</c:v>
                </c:pt>
                <c:pt idx="154">
                  <c:v>41.55112265512268</c:v>
                </c:pt>
                <c:pt idx="155">
                  <c:v>41.480645161290354</c:v>
                </c:pt>
                <c:pt idx="156">
                  <c:v>41.41201139601142</c:v>
                </c:pt>
                <c:pt idx="157">
                  <c:v>41.34520311394199</c:v>
                </c:pt>
                <c:pt idx="158">
                  <c:v>41.2802025316456</c:v>
                </c:pt>
                <c:pt idx="159">
                  <c:v>41.21699231306781</c:v>
                </c:pt>
                <c:pt idx="160">
                  <c:v>41.15555555555558</c:v>
                </c:pt>
                <c:pt idx="161">
                  <c:v>41.09587577639754</c:v>
                </c:pt>
                <c:pt idx="162">
                  <c:v>41.03793689986285</c:v>
                </c:pt>
                <c:pt idx="163">
                  <c:v>40.98172324471713</c:v>
                </c:pt>
                <c:pt idx="164">
                  <c:v>40.927219512195144</c:v>
                </c:pt>
                <c:pt idx="165">
                  <c:v>40.8744107744108</c:v>
                </c:pt>
                <c:pt idx="166">
                  <c:v>40.823282463186096</c:v>
                </c:pt>
                <c:pt idx="167">
                  <c:v>40.77382035928146</c:v>
                </c:pt>
                <c:pt idx="168">
                  <c:v>40.7260105820106</c:v>
                </c:pt>
                <c:pt idx="169">
                  <c:v>40.67983957922421</c:v>
                </c:pt>
                <c:pt idx="170">
                  <c:v>40.63529411764707</c:v>
                </c:pt>
                <c:pt idx="171">
                  <c:v>40.59236127355427</c:v>
                </c:pt>
                <c:pt idx="172">
                  <c:v>40.55102842377262</c:v>
                </c:pt>
                <c:pt idx="173">
                  <c:v>40.51128323699423</c:v>
                </c:pt>
                <c:pt idx="174">
                  <c:v>40.47311366538954</c:v>
                </c:pt>
                <c:pt idx="175">
                  <c:v>40.43650793650795</c:v>
                </c:pt>
                <c:pt idx="176">
                  <c:v>40.401454545454556</c:v>
                </c:pt>
                <c:pt idx="177">
                  <c:v>40.36794224733209</c:v>
                </c:pt>
                <c:pt idx="178">
                  <c:v>40.33596004993758</c:v>
                </c:pt>
                <c:pt idx="179">
                  <c:v>40.30549720670392</c:v>
                </c:pt>
                <c:pt idx="180">
                  <c:v>40.27654320987655</c:v>
                </c:pt>
                <c:pt idx="181">
                  <c:v>40.24908778391652</c:v>
                </c:pt>
                <c:pt idx="182">
                  <c:v>40.223120879120884</c:v>
                </c:pt>
                <c:pt idx="183">
                  <c:v>40.198632665452344</c:v>
                </c:pt>
                <c:pt idx="184">
                  <c:v>40.175613526570054</c:v>
                </c:pt>
                <c:pt idx="185">
                  <c:v>40.15405405405406</c:v>
                </c:pt>
                <c:pt idx="186">
                  <c:v>40.13394504181602</c:v>
                </c:pt>
                <c:pt idx="187">
                  <c:v>40.115277480689244</c:v>
                </c:pt>
                <c:pt idx="188">
                  <c:v>40.09804255319149</c:v>
                </c:pt>
                <c:pt idx="189">
                  <c:v>40.082231628453854</c:v>
                </c:pt>
                <c:pt idx="190">
                  <c:v>40.06783625730994</c:v>
                </c:pt>
                <c:pt idx="191">
                  <c:v>40.05484816753927</c:v>
                </c:pt>
                <c:pt idx="192">
                  <c:v>40.04325925925926</c:v>
                </c:pt>
                <c:pt idx="193">
                  <c:v>40.03306160046057</c:v>
                </c:pt>
                <c:pt idx="194">
                  <c:v>40.02424742268041</c:v>
                </c:pt>
                <c:pt idx="195">
                  <c:v>40.01680911680912</c:v>
                </c:pt>
                <c:pt idx="196">
                  <c:v>40.01073922902494</c:v>
                </c:pt>
                <c:pt idx="197">
                  <c:v>40.00603045685279</c:v>
                </c:pt>
                <c:pt idx="198">
                  <c:v>40.002675645342315</c:v>
                </c:pt>
                <c:pt idx="199">
                  <c:v>40.00066778336125</c:v>
                </c:pt>
                <c:pt idx="200">
                  <c:v>40</c:v>
                </c:pt>
                <c:pt idx="201">
                  <c:v>40.00066556108347</c:v>
                </c:pt>
                <c:pt idx="202">
                  <c:v>40.00265786578658</c:v>
                </c:pt>
                <c:pt idx="203">
                  <c:v>40.00597044334975</c:v>
                </c:pt>
                <c:pt idx="204">
                  <c:v>40.01059694989107</c:v>
                </c:pt>
                <c:pt idx="205">
                  <c:v>40.016531165311655</c:v>
                </c:pt>
                <c:pt idx="206">
                  <c:v>40.023766990291264</c:v>
                </c:pt>
                <c:pt idx="207">
                  <c:v>40.032298443370905</c:v>
                </c:pt>
                <c:pt idx="208">
                  <c:v>40.04211965811966</c:v>
                </c:pt>
                <c:pt idx="209">
                  <c:v>40.05322488038278</c:v>
                </c:pt>
                <c:pt idx="210">
                  <c:v>40.06560846560847</c:v>
                </c:pt>
                <c:pt idx="211">
                  <c:v>40.07926487625067</c:v>
                </c:pt>
                <c:pt idx="212">
                  <c:v>40.094188679245285</c:v>
                </c:pt>
                <c:pt idx="213">
                  <c:v>40.110374543557654</c:v>
                </c:pt>
                <c:pt idx="214">
                  <c:v>40.12781723779855</c:v>
                </c:pt>
                <c:pt idx="215">
                  <c:v>40.14651162790698</c:v>
                </c:pt>
                <c:pt idx="216">
                  <c:v>40.16645267489713</c:v>
                </c:pt>
                <c:pt idx="217">
                  <c:v>40.187635432667705</c:v>
                </c:pt>
                <c:pt idx="218">
                  <c:v>40.21005504587157</c:v>
                </c:pt>
                <c:pt idx="219">
                  <c:v>40.23370674784374</c:v>
                </c:pt>
                <c:pt idx="220">
                  <c:v>40.258585858585874</c:v>
                </c:pt>
                <c:pt idx="221">
                  <c:v>40.28468778280544</c:v>
                </c:pt>
                <c:pt idx="222">
                  <c:v>40.31200800800802</c:v>
                </c:pt>
                <c:pt idx="223">
                  <c:v>40.34054210264077</c:v>
                </c:pt>
                <c:pt idx="224">
                  <c:v>40.37028571428573</c:v>
                </c:pt>
                <c:pt idx="225">
                  <c:v>40.40123456790125</c:v>
                </c:pt>
                <c:pt idx="226">
                  <c:v>40.43338446411015</c:v>
                </c:pt>
                <c:pt idx="227">
                  <c:v>40.46673127753306</c:v>
                </c:pt>
                <c:pt idx="228">
                  <c:v>40.501270955165715</c:v>
                </c:pt>
                <c:pt idx="229">
                  <c:v>40.536999514798666</c:v>
                </c:pt>
                <c:pt idx="230">
                  <c:v>40.57391304347828</c:v>
                </c:pt>
                <c:pt idx="231">
                  <c:v>40.61200769600772</c:v>
                </c:pt>
                <c:pt idx="232">
                  <c:v>40.651279693486615</c:v>
                </c:pt>
                <c:pt idx="233">
                  <c:v>40.69172532188844</c:v>
                </c:pt>
                <c:pt idx="234">
                  <c:v>40.73334093067429</c:v>
                </c:pt>
                <c:pt idx="235">
                  <c:v>40.7761229314421</c:v>
                </c:pt>
                <c:pt idx="236">
                  <c:v>40.8200677966102</c:v>
                </c:pt>
                <c:pt idx="237">
                  <c:v>40.865172058134114</c:v>
                </c:pt>
                <c:pt idx="238">
                  <c:v>40.91143230625587</c:v>
                </c:pt>
                <c:pt idx="239">
                  <c:v>40.95884518828455</c:v>
                </c:pt>
                <c:pt idx="240">
                  <c:v>41.00740740740744</c:v>
                </c:pt>
                <c:pt idx="241">
                  <c:v>41.0571157215307</c:v>
                </c:pt>
                <c:pt idx="242">
                  <c:v>41.1079669421488</c:v>
                </c:pt>
                <c:pt idx="243">
                  <c:v>41.15995793324192</c:v>
                </c:pt>
                <c:pt idx="244">
                  <c:v>41.21308561020041</c:v>
                </c:pt>
                <c:pt idx="245">
                  <c:v>41.26734693877555</c:v>
                </c:pt>
                <c:pt idx="246">
                  <c:v>41.32273893405605</c:v>
                </c:pt>
                <c:pt idx="247">
                  <c:v>41.37925865946924</c:v>
                </c:pt>
                <c:pt idx="248">
                  <c:v>41.436903225806496</c:v>
                </c:pt>
                <c:pt idx="249">
                  <c:v>41.49566979027225</c:v>
                </c:pt>
                <c:pt idx="250">
                  <c:v>41.555555555555614</c:v>
                </c:pt>
                <c:pt idx="251">
                  <c:v>41.616557768924345</c:v>
                </c:pt>
                <c:pt idx="252">
                  <c:v>41.67867372134044</c:v>
                </c:pt>
                <c:pt idx="253">
                  <c:v>41.741900746596464</c:v>
                </c:pt>
                <c:pt idx="254">
                  <c:v>41.8062362204725</c:v>
                </c:pt>
                <c:pt idx="255">
                  <c:v>41.87167755991291</c:v>
                </c:pt>
                <c:pt idx="256">
                  <c:v>41.93822222222229</c:v>
                </c:pt>
                <c:pt idx="257">
                  <c:v>42.00586770428022</c:v>
                </c:pt>
                <c:pt idx="258">
                  <c:v>42.0746115417744</c:v>
                </c:pt>
                <c:pt idx="259">
                  <c:v>42.14445130845138</c:v>
                </c:pt>
                <c:pt idx="260">
                  <c:v>42.215384615384686</c:v>
                </c:pt>
                <c:pt idx="261">
                  <c:v>42.28740911025976</c:v>
                </c:pt>
                <c:pt idx="262">
                  <c:v>42.36052247667523</c:v>
                </c:pt>
                <c:pt idx="263">
                  <c:v>42.434722433460145</c:v>
                </c:pt>
                <c:pt idx="264">
                  <c:v>42.51000673400682</c:v>
                </c:pt>
                <c:pt idx="265">
                  <c:v>42.58637316561853</c:v>
                </c:pt>
                <c:pt idx="266">
                  <c:v>42.66381954887226</c:v>
                </c:pt>
                <c:pt idx="267">
                  <c:v>42.742343736995515</c:v>
                </c:pt>
                <c:pt idx="268">
                  <c:v>42.82194361525713</c:v>
                </c:pt>
                <c:pt idx="269">
                  <c:v>42.902617100371835</c:v>
                </c:pt>
                <c:pt idx="270">
                  <c:v>42.98436213991779</c:v>
                </c:pt>
                <c:pt idx="271">
                  <c:v>43.06717671176722</c:v>
                </c:pt>
                <c:pt idx="272">
                  <c:v>43.1510588235295</c:v>
                </c:pt>
                <c:pt idx="273">
                  <c:v>43.23600651200661</c:v>
                </c:pt>
                <c:pt idx="274">
                  <c:v>43.32201784266029</c:v>
                </c:pt>
                <c:pt idx="275">
                  <c:v>43.409090909091006</c:v>
                </c:pt>
                <c:pt idx="276">
                  <c:v>43.497223832528285</c:v>
                </c:pt>
                <c:pt idx="277">
                  <c:v>43.58641476133184</c:v>
                </c:pt>
                <c:pt idx="278">
                  <c:v>43.67666187050371</c:v>
                </c:pt>
                <c:pt idx="279">
                  <c:v>43.76796336121079</c:v>
                </c:pt>
                <c:pt idx="280">
                  <c:v>43.860317460317575</c:v>
                </c:pt>
                <c:pt idx="281">
                  <c:v>43.953722419928944</c:v>
                </c:pt>
                <c:pt idx="282">
                  <c:v>44.0481765169426</c:v>
                </c:pt>
                <c:pt idx="283">
                  <c:v>44.143678052611044</c:v>
                </c:pt>
                <c:pt idx="284">
                  <c:v>44.2402253521128</c:v>
                </c:pt>
                <c:pt idx="285">
                  <c:v>44.33781676413268</c:v>
                </c:pt>
                <c:pt idx="286">
                  <c:v>44.4364506604508</c:v>
                </c:pt>
                <c:pt idx="287">
                  <c:v>44.53612543554021</c:v>
                </c:pt>
                <c:pt idx="288">
                  <c:v>44.63683950617298</c:v>
                </c:pt>
                <c:pt idx="289">
                  <c:v>44.73859131103436</c:v>
                </c:pt>
                <c:pt idx="290">
                  <c:v>44.84137931034497</c:v>
                </c:pt>
                <c:pt idx="291">
                  <c:v>44.9452019854908</c:v>
                </c:pt>
                <c:pt idx="292">
                  <c:v>45.050057838660734</c:v>
                </c:pt>
                <c:pt idx="293">
                  <c:v>45.155945392491624</c:v>
                </c:pt>
                <c:pt idx="294">
                  <c:v>45.26286318972049</c:v>
                </c:pt>
                <c:pt idx="295">
                  <c:v>45.37080979284385</c:v>
                </c:pt>
                <c:pt idx="296">
                  <c:v>45.479783783783944</c:v>
                </c:pt>
                <c:pt idx="297">
                  <c:v>45.589783763561705</c:v>
                </c:pt>
                <c:pt idx="298">
                  <c:v>45.70080835197631</c:v>
                </c:pt>
                <c:pt idx="299">
                  <c:v>45.812856187291146</c:v>
                </c:pt>
                <c:pt idx="300">
                  <c:v>45.9259259259261</c:v>
                </c:pt>
                <c:pt idx="301">
                  <c:v>45.925925925925924</c:v>
                </c:pt>
              </c:numCache>
            </c:numRef>
          </c:val>
          <c:smooth val="0"/>
        </c:ser>
        <c:ser>
          <c:idx val="1"/>
          <c:order val="2"/>
          <c:tx>
            <c:strRef>
              <c:f>'Hidden calculations'!$U$1</c:f>
              <c:strCache>
                <c:ptCount val="1"/>
                <c:pt idx="0">
                  <c:v>MC/Supply</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'Hidden calculations'!$S$2:$S$622</c:f>
              <c:numCache>
                <c:ptCount val="621"/>
                <c:pt idx="0">
                  <c:v>0</c:v>
                </c:pt>
                <c:pt idx="1">
                  <c:v>0.2</c:v>
                </c:pt>
                <c:pt idx="2">
                  <c:v>0.4</c:v>
                </c:pt>
                <c:pt idx="3">
                  <c:v>0.6000000000000001</c:v>
                </c:pt>
                <c:pt idx="4">
                  <c:v>0.8</c:v>
                </c:pt>
                <c:pt idx="5">
                  <c:v>1</c:v>
                </c:pt>
                <c:pt idx="6">
                  <c:v>1.2</c:v>
                </c:pt>
                <c:pt idx="7">
                  <c:v>1.4</c:v>
                </c:pt>
                <c:pt idx="8">
                  <c:v>1.5999999999999999</c:v>
                </c:pt>
                <c:pt idx="9">
                  <c:v>1.7999999999999998</c:v>
                </c:pt>
                <c:pt idx="10">
                  <c:v>1.9999999999999998</c:v>
                </c:pt>
                <c:pt idx="11">
                  <c:v>2.1999999999999997</c:v>
                </c:pt>
                <c:pt idx="12">
                  <c:v>2.4</c:v>
                </c:pt>
                <c:pt idx="13">
                  <c:v>2.6</c:v>
                </c:pt>
                <c:pt idx="14">
                  <c:v>2.8000000000000003</c:v>
                </c:pt>
                <c:pt idx="15">
                  <c:v>3.0000000000000004</c:v>
                </c:pt>
                <c:pt idx="16">
                  <c:v>3.2000000000000006</c:v>
                </c:pt>
                <c:pt idx="17">
                  <c:v>3.400000000000001</c:v>
                </c:pt>
                <c:pt idx="18">
                  <c:v>3.600000000000001</c:v>
                </c:pt>
                <c:pt idx="19">
                  <c:v>3.800000000000001</c:v>
                </c:pt>
                <c:pt idx="20">
                  <c:v>4.000000000000001</c:v>
                </c:pt>
                <c:pt idx="21">
                  <c:v>4.200000000000001</c:v>
                </c:pt>
                <c:pt idx="22">
                  <c:v>4.400000000000001</c:v>
                </c:pt>
                <c:pt idx="23">
                  <c:v>4.600000000000001</c:v>
                </c:pt>
                <c:pt idx="24">
                  <c:v>4.800000000000002</c:v>
                </c:pt>
                <c:pt idx="25">
                  <c:v>5.000000000000002</c:v>
                </c:pt>
                <c:pt idx="26">
                  <c:v>5.200000000000002</c:v>
                </c:pt>
                <c:pt idx="27">
                  <c:v>5.400000000000002</c:v>
                </c:pt>
                <c:pt idx="28">
                  <c:v>5.600000000000002</c:v>
                </c:pt>
                <c:pt idx="29">
                  <c:v>5.8000000000000025</c:v>
                </c:pt>
                <c:pt idx="30">
                  <c:v>6.000000000000003</c:v>
                </c:pt>
                <c:pt idx="31">
                  <c:v>6.200000000000003</c:v>
                </c:pt>
                <c:pt idx="32">
                  <c:v>6.400000000000003</c:v>
                </c:pt>
                <c:pt idx="33">
                  <c:v>6.600000000000003</c:v>
                </c:pt>
                <c:pt idx="34">
                  <c:v>6.800000000000003</c:v>
                </c:pt>
                <c:pt idx="35">
                  <c:v>7.0000000000000036</c:v>
                </c:pt>
                <c:pt idx="36">
                  <c:v>7.200000000000004</c:v>
                </c:pt>
                <c:pt idx="37">
                  <c:v>7.400000000000004</c:v>
                </c:pt>
                <c:pt idx="38">
                  <c:v>7.600000000000004</c:v>
                </c:pt>
                <c:pt idx="39">
                  <c:v>7.800000000000004</c:v>
                </c:pt>
                <c:pt idx="40">
                  <c:v>8.000000000000004</c:v>
                </c:pt>
                <c:pt idx="41">
                  <c:v>8.200000000000003</c:v>
                </c:pt>
                <c:pt idx="42">
                  <c:v>8.400000000000002</c:v>
                </c:pt>
                <c:pt idx="43">
                  <c:v>8.600000000000001</c:v>
                </c:pt>
                <c:pt idx="44">
                  <c:v>8.8</c:v>
                </c:pt>
                <c:pt idx="45">
                  <c:v>9</c:v>
                </c:pt>
                <c:pt idx="46">
                  <c:v>9.2</c:v>
                </c:pt>
                <c:pt idx="47">
                  <c:v>9.399999999999999</c:v>
                </c:pt>
                <c:pt idx="48">
                  <c:v>9.599999999999998</c:v>
                </c:pt>
                <c:pt idx="49">
                  <c:v>9.799999999999997</c:v>
                </c:pt>
                <c:pt idx="50">
                  <c:v>9.999999999999996</c:v>
                </c:pt>
                <c:pt idx="51">
                  <c:v>10.199999999999996</c:v>
                </c:pt>
                <c:pt idx="52">
                  <c:v>10.399999999999995</c:v>
                </c:pt>
                <c:pt idx="53">
                  <c:v>10.599999999999994</c:v>
                </c:pt>
                <c:pt idx="54">
                  <c:v>10.799999999999994</c:v>
                </c:pt>
                <c:pt idx="55">
                  <c:v>10.999999999999993</c:v>
                </c:pt>
                <c:pt idx="56">
                  <c:v>11.199999999999992</c:v>
                </c:pt>
                <c:pt idx="57">
                  <c:v>11.399999999999991</c:v>
                </c:pt>
                <c:pt idx="58">
                  <c:v>11.59999999999999</c:v>
                </c:pt>
                <c:pt idx="59">
                  <c:v>11.79999999999999</c:v>
                </c:pt>
                <c:pt idx="60">
                  <c:v>11.99999999999999</c:v>
                </c:pt>
                <c:pt idx="61">
                  <c:v>12.199999999999989</c:v>
                </c:pt>
                <c:pt idx="62">
                  <c:v>12.399999999999988</c:v>
                </c:pt>
                <c:pt idx="63">
                  <c:v>12.599999999999987</c:v>
                </c:pt>
                <c:pt idx="64">
                  <c:v>12.799999999999986</c:v>
                </c:pt>
                <c:pt idx="65">
                  <c:v>12.999999999999986</c:v>
                </c:pt>
                <c:pt idx="66">
                  <c:v>13.199999999999985</c:v>
                </c:pt>
                <c:pt idx="67">
                  <c:v>13.399999999999984</c:v>
                </c:pt>
                <c:pt idx="68">
                  <c:v>13.599999999999984</c:v>
                </c:pt>
                <c:pt idx="69">
                  <c:v>13.799999999999983</c:v>
                </c:pt>
                <c:pt idx="70">
                  <c:v>13.999999999999982</c:v>
                </c:pt>
                <c:pt idx="71">
                  <c:v>14.199999999999982</c:v>
                </c:pt>
                <c:pt idx="72">
                  <c:v>14.39999999999998</c:v>
                </c:pt>
                <c:pt idx="73">
                  <c:v>14.59999999999998</c:v>
                </c:pt>
                <c:pt idx="74">
                  <c:v>14.79999999999998</c:v>
                </c:pt>
                <c:pt idx="75">
                  <c:v>14.999999999999979</c:v>
                </c:pt>
                <c:pt idx="76">
                  <c:v>15.199999999999978</c:v>
                </c:pt>
                <c:pt idx="77">
                  <c:v>15.399999999999977</c:v>
                </c:pt>
                <c:pt idx="78">
                  <c:v>15.599999999999977</c:v>
                </c:pt>
                <c:pt idx="79">
                  <c:v>15.799999999999976</c:v>
                </c:pt>
                <c:pt idx="80">
                  <c:v>15.999999999999975</c:v>
                </c:pt>
                <c:pt idx="81">
                  <c:v>16.199999999999974</c:v>
                </c:pt>
                <c:pt idx="82">
                  <c:v>16.399999999999974</c:v>
                </c:pt>
                <c:pt idx="83">
                  <c:v>16.599999999999973</c:v>
                </c:pt>
                <c:pt idx="84">
                  <c:v>16.799999999999972</c:v>
                </c:pt>
                <c:pt idx="85">
                  <c:v>16.99999999999997</c:v>
                </c:pt>
                <c:pt idx="86">
                  <c:v>17.19999999999997</c:v>
                </c:pt>
                <c:pt idx="87">
                  <c:v>17.39999999999997</c:v>
                </c:pt>
                <c:pt idx="88">
                  <c:v>17.59999999999997</c:v>
                </c:pt>
                <c:pt idx="89">
                  <c:v>17.79999999999997</c:v>
                </c:pt>
                <c:pt idx="90">
                  <c:v>17.999999999999968</c:v>
                </c:pt>
                <c:pt idx="91">
                  <c:v>18.199999999999967</c:v>
                </c:pt>
                <c:pt idx="92">
                  <c:v>18.399999999999967</c:v>
                </c:pt>
                <c:pt idx="93">
                  <c:v>18.599999999999966</c:v>
                </c:pt>
                <c:pt idx="94">
                  <c:v>18.799999999999965</c:v>
                </c:pt>
                <c:pt idx="95">
                  <c:v>18.999999999999964</c:v>
                </c:pt>
                <c:pt idx="96">
                  <c:v>19.199999999999964</c:v>
                </c:pt>
                <c:pt idx="97">
                  <c:v>19.399999999999963</c:v>
                </c:pt>
                <c:pt idx="98">
                  <c:v>19.599999999999962</c:v>
                </c:pt>
                <c:pt idx="99">
                  <c:v>19.79999999999996</c:v>
                </c:pt>
                <c:pt idx="100">
                  <c:v>19.99999999999996</c:v>
                </c:pt>
                <c:pt idx="101">
                  <c:v>20.19999999999996</c:v>
                </c:pt>
                <c:pt idx="102">
                  <c:v>20.39999999999996</c:v>
                </c:pt>
                <c:pt idx="103">
                  <c:v>20.59999999999996</c:v>
                </c:pt>
                <c:pt idx="104">
                  <c:v>20.799999999999958</c:v>
                </c:pt>
                <c:pt idx="105">
                  <c:v>20.999999999999957</c:v>
                </c:pt>
                <c:pt idx="106">
                  <c:v>21.199999999999957</c:v>
                </c:pt>
                <c:pt idx="107">
                  <c:v>21.399999999999956</c:v>
                </c:pt>
                <c:pt idx="108">
                  <c:v>21.599999999999955</c:v>
                </c:pt>
                <c:pt idx="109">
                  <c:v>21.799999999999955</c:v>
                </c:pt>
                <c:pt idx="110">
                  <c:v>21.999999999999954</c:v>
                </c:pt>
                <c:pt idx="111">
                  <c:v>22.199999999999953</c:v>
                </c:pt>
                <c:pt idx="112">
                  <c:v>22.399999999999952</c:v>
                </c:pt>
                <c:pt idx="113">
                  <c:v>22.59999999999995</c:v>
                </c:pt>
                <c:pt idx="114">
                  <c:v>22.79999999999995</c:v>
                </c:pt>
                <c:pt idx="115">
                  <c:v>22.99999999999995</c:v>
                </c:pt>
                <c:pt idx="116">
                  <c:v>23.19999999999995</c:v>
                </c:pt>
                <c:pt idx="117">
                  <c:v>23.39999999999995</c:v>
                </c:pt>
                <c:pt idx="118">
                  <c:v>23.599999999999948</c:v>
                </c:pt>
                <c:pt idx="119">
                  <c:v>23.799999999999947</c:v>
                </c:pt>
                <c:pt idx="120">
                  <c:v>23.999999999999947</c:v>
                </c:pt>
                <c:pt idx="121">
                  <c:v>24.199999999999946</c:v>
                </c:pt>
                <c:pt idx="122">
                  <c:v>24.399999999999945</c:v>
                </c:pt>
                <c:pt idx="123">
                  <c:v>24.599999999999945</c:v>
                </c:pt>
                <c:pt idx="124">
                  <c:v>24.799999999999944</c:v>
                </c:pt>
                <c:pt idx="125">
                  <c:v>24.999999999999943</c:v>
                </c:pt>
                <c:pt idx="126">
                  <c:v>25.199999999999942</c:v>
                </c:pt>
                <c:pt idx="127">
                  <c:v>25.39999999999994</c:v>
                </c:pt>
                <c:pt idx="128">
                  <c:v>25.59999999999994</c:v>
                </c:pt>
                <c:pt idx="129">
                  <c:v>25.79999999999994</c:v>
                </c:pt>
                <c:pt idx="130">
                  <c:v>25.99999999999994</c:v>
                </c:pt>
                <c:pt idx="131">
                  <c:v>26.19999999999994</c:v>
                </c:pt>
                <c:pt idx="132">
                  <c:v>26.399999999999938</c:v>
                </c:pt>
                <c:pt idx="133">
                  <c:v>26.599999999999937</c:v>
                </c:pt>
                <c:pt idx="134">
                  <c:v>26.799999999999937</c:v>
                </c:pt>
                <c:pt idx="135">
                  <c:v>26.999999999999936</c:v>
                </c:pt>
                <c:pt idx="136">
                  <c:v>27.199999999999935</c:v>
                </c:pt>
                <c:pt idx="137">
                  <c:v>27.399999999999935</c:v>
                </c:pt>
                <c:pt idx="138">
                  <c:v>27.599999999999934</c:v>
                </c:pt>
                <c:pt idx="139">
                  <c:v>27.799999999999933</c:v>
                </c:pt>
                <c:pt idx="140">
                  <c:v>27.999999999999932</c:v>
                </c:pt>
                <c:pt idx="141">
                  <c:v>28.199999999999932</c:v>
                </c:pt>
                <c:pt idx="142">
                  <c:v>28.39999999999993</c:v>
                </c:pt>
                <c:pt idx="143">
                  <c:v>28.59999999999993</c:v>
                </c:pt>
                <c:pt idx="144">
                  <c:v>28.79999999999993</c:v>
                </c:pt>
                <c:pt idx="145">
                  <c:v>28.99999999999993</c:v>
                </c:pt>
                <c:pt idx="146">
                  <c:v>29.19999999999993</c:v>
                </c:pt>
                <c:pt idx="147">
                  <c:v>29.399999999999928</c:v>
                </c:pt>
                <c:pt idx="148">
                  <c:v>29.599999999999927</c:v>
                </c:pt>
                <c:pt idx="149">
                  <c:v>29.799999999999926</c:v>
                </c:pt>
                <c:pt idx="150">
                  <c:v>29.999999999999925</c:v>
                </c:pt>
                <c:pt idx="151">
                  <c:v>30.199999999999925</c:v>
                </c:pt>
                <c:pt idx="152">
                  <c:v>30.399999999999924</c:v>
                </c:pt>
                <c:pt idx="153">
                  <c:v>30.599999999999923</c:v>
                </c:pt>
                <c:pt idx="154">
                  <c:v>30.799999999999923</c:v>
                </c:pt>
                <c:pt idx="155">
                  <c:v>30.999999999999922</c:v>
                </c:pt>
                <c:pt idx="156">
                  <c:v>31.19999999999992</c:v>
                </c:pt>
                <c:pt idx="157">
                  <c:v>31.39999999999992</c:v>
                </c:pt>
                <c:pt idx="158">
                  <c:v>31.59999999999992</c:v>
                </c:pt>
                <c:pt idx="159">
                  <c:v>31.79999999999992</c:v>
                </c:pt>
                <c:pt idx="160">
                  <c:v>31.99999999999992</c:v>
                </c:pt>
                <c:pt idx="161">
                  <c:v>32.19999999999992</c:v>
                </c:pt>
                <c:pt idx="162">
                  <c:v>32.39999999999992</c:v>
                </c:pt>
                <c:pt idx="163">
                  <c:v>32.59999999999992</c:v>
                </c:pt>
                <c:pt idx="164">
                  <c:v>32.799999999999926</c:v>
                </c:pt>
                <c:pt idx="165">
                  <c:v>32.99999999999993</c:v>
                </c:pt>
                <c:pt idx="166">
                  <c:v>33.19999999999993</c:v>
                </c:pt>
                <c:pt idx="167">
                  <c:v>33.399999999999935</c:v>
                </c:pt>
                <c:pt idx="168">
                  <c:v>33.59999999999994</c:v>
                </c:pt>
                <c:pt idx="169">
                  <c:v>33.79999999999994</c:v>
                </c:pt>
                <c:pt idx="170">
                  <c:v>33.99999999999994</c:v>
                </c:pt>
                <c:pt idx="171">
                  <c:v>34.199999999999946</c:v>
                </c:pt>
                <c:pt idx="172">
                  <c:v>34.39999999999995</c:v>
                </c:pt>
                <c:pt idx="173">
                  <c:v>34.59999999999995</c:v>
                </c:pt>
                <c:pt idx="174">
                  <c:v>34.799999999999955</c:v>
                </c:pt>
                <c:pt idx="175">
                  <c:v>34.99999999999996</c:v>
                </c:pt>
                <c:pt idx="176">
                  <c:v>35.19999999999996</c:v>
                </c:pt>
                <c:pt idx="177">
                  <c:v>35.39999999999996</c:v>
                </c:pt>
                <c:pt idx="178">
                  <c:v>35.599999999999966</c:v>
                </c:pt>
                <c:pt idx="179">
                  <c:v>35.79999999999997</c:v>
                </c:pt>
                <c:pt idx="180">
                  <c:v>35.99999999999997</c:v>
                </c:pt>
                <c:pt idx="181">
                  <c:v>36.199999999999974</c:v>
                </c:pt>
                <c:pt idx="182">
                  <c:v>36.39999999999998</c:v>
                </c:pt>
                <c:pt idx="183">
                  <c:v>36.59999999999998</c:v>
                </c:pt>
                <c:pt idx="184">
                  <c:v>36.79999999999998</c:v>
                </c:pt>
                <c:pt idx="185">
                  <c:v>36.999999999999986</c:v>
                </c:pt>
                <c:pt idx="186">
                  <c:v>37.19999999999999</c:v>
                </c:pt>
                <c:pt idx="187">
                  <c:v>37.39999999999999</c:v>
                </c:pt>
                <c:pt idx="188">
                  <c:v>37.599999999999994</c:v>
                </c:pt>
                <c:pt idx="189">
                  <c:v>37.8</c:v>
                </c:pt>
                <c:pt idx="190">
                  <c:v>38</c:v>
                </c:pt>
                <c:pt idx="191">
                  <c:v>38.2</c:v>
                </c:pt>
                <c:pt idx="192">
                  <c:v>38.400000000000006</c:v>
                </c:pt>
                <c:pt idx="193">
                  <c:v>38.60000000000001</c:v>
                </c:pt>
                <c:pt idx="194">
                  <c:v>38.80000000000001</c:v>
                </c:pt>
                <c:pt idx="195">
                  <c:v>39.000000000000014</c:v>
                </c:pt>
                <c:pt idx="196">
                  <c:v>39.20000000000002</c:v>
                </c:pt>
                <c:pt idx="197">
                  <c:v>39.40000000000002</c:v>
                </c:pt>
                <c:pt idx="198">
                  <c:v>39.60000000000002</c:v>
                </c:pt>
                <c:pt idx="199">
                  <c:v>39.800000000000026</c:v>
                </c:pt>
                <c:pt idx="200">
                  <c:v>40.00000000000003</c:v>
                </c:pt>
                <c:pt idx="201">
                  <c:v>40.20000000000003</c:v>
                </c:pt>
                <c:pt idx="202">
                  <c:v>40.400000000000034</c:v>
                </c:pt>
                <c:pt idx="203">
                  <c:v>40.60000000000004</c:v>
                </c:pt>
                <c:pt idx="204">
                  <c:v>40.80000000000004</c:v>
                </c:pt>
                <c:pt idx="205">
                  <c:v>41.00000000000004</c:v>
                </c:pt>
                <c:pt idx="206">
                  <c:v>41.200000000000045</c:v>
                </c:pt>
                <c:pt idx="207">
                  <c:v>41.40000000000005</c:v>
                </c:pt>
                <c:pt idx="208">
                  <c:v>41.60000000000005</c:v>
                </c:pt>
                <c:pt idx="209">
                  <c:v>41.800000000000054</c:v>
                </c:pt>
                <c:pt idx="210">
                  <c:v>42.00000000000006</c:v>
                </c:pt>
                <c:pt idx="211">
                  <c:v>42.20000000000006</c:v>
                </c:pt>
                <c:pt idx="212">
                  <c:v>42.40000000000006</c:v>
                </c:pt>
                <c:pt idx="213">
                  <c:v>42.600000000000065</c:v>
                </c:pt>
                <c:pt idx="214">
                  <c:v>42.80000000000007</c:v>
                </c:pt>
                <c:pt idx="215">
                  <c:v>43.00000000000007</c:v>
                </c:pt>
                <c:pt idx="216">
                  <c:v>43.200000000000074</c:v>
                </c:pt>
                <c:pt idx="217">
                  <c:v>43.40000000000008</c:v>
                </c:pt>
                <c:pt idx="218">
                  <c:v>43.60000000000008</c:v>
                </c:pt>
                <c:pt idx="219">
                  <c:v>43.80000000000008</c:v>
                </c:pt>
                <c:pt idx="220">
                  <c:v>44.000000000000085</c:v>
                </c:pt>
                <c:pt idx="221">
                  <c:v>44.20000000000009</c:v>
                </c:pt>
                <c:pt idx="222">
                  <c:v>44.40000000000009</c:v>
                </c:pt>
                <c:pt idx="223">
                  <c:v>44.600000000000094</c:v>
                </c:pt>
                <c:pt idx="224">
                  <c:v>44.8000000000001</c:v>
                </c:pt>
                <c:pt idx="225">
                  <c:v>45.0000000000001</c:v>
                </c:pt>
                <c:pt idx="226">
                  <c:v>45.2000000000001</c:v>
                </c:pt>
                <c:pt idx="227">
                  <c:v>45.400000000000105</c:v>
                </c:pt>
                <c:pt idx="228">
                  <c:v>45.60000000000011</c:v>
                </c:pt>
                <c:pt idx="229">
                  <c:v>45.80000000000011</c:v>
                </c:pt>
                <c:pt idx="230">
                  <c:v>46.000000000000114</c:v>
                </c:pt>
                <c:pt idx="231">
                  <c:v>46.20000000000012</c:v>
                </c:pt>
                <c:pt idx="232">
                  <c:v>46.40000000000012</c:v>
                </c:pt>
                <c:pt idx="233">
                  <c:v>46.60000000000012</c:v>
                </c:pt>
                <c:pt idx="234">
                  <c:v>46.800000000000125</c:v>
                </c:pt>
                <c:pt idx="235">
                  <c:v>47.00000000000013</c:v>
                </c:pt>
                <c:pt idx="236">
                  <c:v>47.20000000000013</c:v>
                </c:pt>
                <c:pt idx="237">
                  <c:v>47.400000000000134</c:v>
                </c:pt>
                <c:pt idx="238">
                  <c:v>47.600000000000136</c:v>
                </c:pt>
                <c:pt idx="239">
                  <c:v>47.80000000000014</c:v>
                </c:pt>
                <c:pt idx="240">
                  <c:v>48.00000000000014</c:v>
                </c:pt>
                <c:pt idx="241">
                  <c:v>48.200000000000145</c:v>
                </c:pt>
                <c:pt idx="242">
                  <c:v>48.40000000000015</c:v>
                </c:pt>
                <c:pt idx="243">
                  <c:v>48.60000000000015</c:v>
                </c:pt>
                <c:pt idx="244">
                  <c:v>48.80000000000015</c:v>
                </c:pt>
                <c:pt idx="245">
                  <c:v>49.000000000000156</c:v>
                </c:pt>
                <c:pt idx="246">
                  <c:v>49.20000000000016</c:v>
                </c:pt>
                <c:pt idx="247">
                  <c:v>49.40000000000016</c:v>
                </c:pt>
                <c:pt idx="248">
                  <c:v>49.600000000000165</c:v>
                </c:pt>
                <c:pt idx="249">
                  <c:v>49.80000000000017</c:v>
                </c:pt>
                <c:pt idx="250">
                  <c:v>50.00000000000017</c:v>
                </c:pt>
                <c:pt idx="251">
                  <c:v>50.20000000000017</c:v>
                </c:pt>
                <c:pt idx="252">
                  <c:v>50.400000000000176</c:v>
                </c:pt>
                <c:pt idx="253">
                  <c:v>50.60000000000018</c:v>
                </c:pt>
                <c:pt idx="254">
                  <c:v>50.80000000000018</c:v>
                </c:pt>
                <c:pt idx="255">
                  <c:v>51.000000000000185</c:v>
                </c:pt>
                <c:pt idx="256">
                  <c:v>51.20000000000019</c:v>
                </c:pt>
                <c:pt idx="257">
                  <c:v>51.40000000000019</c:v>
                </c:pt>
                <c:pt idx="258">
                  <c:v>51.60000000000019</c:v>
                </c:pt>
                <c:pt idx="259">
                  <c:v>51.800000000000196</c:v>
                </c:pt>
                <c:pt idx="260">
                  <c:v>52.0000000000002</c:v>
                </c:pt>
                <c:pt idx="261">
                  <c:v>52.2000000000002</c:v>
                </c:pt>
                <c:pt idx="262">
                  <c:v>52.400000000000205</c:v>
                </c:pt>
                <c:pt idx="263">
                  <c:v>52.60000000000021</c:v>
                </c:pt>
                <c:pt idx="264">
                  <c:v>52.80000000000021</c:v>
                </c:pt>
                <c:pt idx="265">
                  <c:v>53.00000000000021</c:v>
                </c:pt>
                <c:pt idx="266">
                  <c:v>53.200000000000216</c:v>
                </c:pt>
                <c:pt idx="267">
                  <c:v>53.40000000000022</c:v>
                </c:pt>
                <c:pt idx="268">
                  <c:v>53.60000000000022</c:v>
                </c:pt>
                <c:pt idx="269">
                  <c:v>53.800000000000225</c:v>
                </c:pt>
                <c:pt idx="270">
                  <c:v>54.00000000000023</c:v>
                </c:pt>
                <c:pt idx="271">
                  <c:v>54.20000000000023</c:v>
                </c:pt>
                <c:pt idx="272">
                  <c:v>54.40000000000023</c:v>
                </c:pt>
                <c:pt idx="273">
                  <c:v>54.600000000000236</c:v>
                </c:pt>
                <c:pt idx="274">
                  <c:v>54.80000000000024</c:v>
                </c:pt>
                <c:pt idx="275">
                  <c:v>55.00000000000024</c:v>
                </c:pt>
                <c:pt idx="276">
                  <c:v>55.200000000000244</c:v>
                </c:pt>
                <c:pt idx="277">
                  <c:v>55.40000000000025</c:v>
                </c:pt>
                <c:pt idx="278">
                  <c:v>55.60000000000025</c:v>
                </c:pt>
                <c:pt idx="279">
                  <c:v>55.80000000000025</c:v>
                </c:pt>
                <c:pt idx="280">
                  <c:v>56.000000000000256</c:v>
                </c:pt>
                <c:pt idx="281">
                  <c:v>56.20000000000026</c:v>
                </c:pt>
                <c:pt idx="282">
                  <c:v>56.40000000000026</c:v>
                </c:pt>
                <c:pt idx="283">
                  <c:v>56.600000000000264</c:v>
                </c:pt>
                <c:pt idx="284">
                  <c:v>56.80000000000027</c:v>
                </c:pt>
                <c:pt idx="285">
                  <c:v>57.00000000000027</c:v>
                </c:pt>
                <c:pt idx="286">
                  <c:v>57.20000000000027</c:v>
                </c:pt>
                <c:pt idx="287">
                  <c:v>57.400000000000276</c:v>
                </c:pt>
                <c:pt idx="288">
                  <c:v>57.60000000000028</c:v>
                </c:pt>
                <c:pt idx="289">
                  <c:v>57.80000000000028</c:v>
                </c:pt>
                <c:pt idx="290">
                  <c:v>58.000000000000284</c:v>
                </c:pt>
                <c:pt idx="291">
                  <c:v>58.20000000000029</c:v>
                </c:pt>
                <c:pt idx="292">
                  <c:v>58.40000000000029</c:v>
                </c:pt>
                <c:pt idx="293">
                  <c:v>58.60000000000029</c:v>
                </c:pt>
                <c:pt idx="294">
                  <c:v>58.800000000000296</c:v>
                </c:pt>
                <c:pt idx="295">
                  <c:v>59.0000000000003</c:v>
                </c:pt>
                <c:pt idx="296">
                  <c:v>59.2000000000003</c:v>
                </c:pt>
                <c:pt idx="297">
                  <c:v>59.400000000000304</c:v>
                </c:pt>
                <c:pt idx="298">
                  <c:v>59.60000000000031</c:v>
                </c:pt>
                <c:pt idx="299">
                  <c:v>59.80000000000031</c:v>
                </c:pt>
                <c:pt idx="300">
                  <c:v>60.00000000000031</c:v>
                </c:pt>
                <c:pt idx="301">
                  <c:v>60</c:v>
                </c:pt>
                <c:pt idx="350">
                  <c:v>0</c:v>
                </c:pt>
                <c:pt idx="351">
                  <c:v>40</c:v>
                </c:pt>
                <c:pt idx="352">
                  <c:v>80</c:v>
                </c:pt>
                <c:pt idx="353">
                  <c:v>120</c:v>
                </c:pt>
                <c:pt idx="354">
                  <c:v>160</c:v>
                </c:pt>
                <c:pt idx="355">
                  <c:v>200</c:v>
                </c:pt>
                <c:pt idx="356">
                  <c:v>240</c:v>
                </c:pt>
                <c:pt idx="357">
                  <c:v>280</c:v>
                </c:pt>
                <c:pt idx="358">
                  <c:v>320</c:v>
                </c:pt>
                <c:pt idx="359">
                  <c:v>360</c:v>
                </c:pt>
                <c:pt idx="360">
                  <c:v>400</c:v>
                </c:pt>
                <c:pt idx="361">
                  <c:v>440</c:v>
                </c:pt>
                <c:pt idx="362">
                  <c:v>480</c:v>
                </c:pt>
                <c:pt idx="363">
                  <c:v>520</c:v>
                </c:pt>
                <c:pt idx="364">
                  <c:v>560</c:v>
                </c:pt>
                <c:pt idx="365">
                  <c:v>600</c:v>
                </c:pt>
                <c:pt idx="366">
                  <c:v>640</c:v>
                </c:pt>
                <c:pt idx="367">
                  <c:v>680</c:v>
                </c:pt>
                <c:pt idx="368">
                  <c:v>720</c:v>
                </c:pt>
                <c:pt idx="369">
                  <c:v>760</c:v>
                </c:pt>
                <c:pt idx="370">
                  <c:v>800</c:v>
                </c:pt>
                <c:pt idx="371">
                  <c:v>840</c:v>
                </c:pt>
                <c:pt idx="372">
                  <c:v>880</c:v>
                </c:pt>
                <c:pt idx="373">
                  <c:v>920</c:v>
                </c:pt>
                <c:pt idx="374">
                  <c:v>960</c:v>
                </c:pt>
                <c:pt idx="375">
                  <c:v>1000</c:v>
                </c:pt>
                <c:pt idx="376">
                  <c:v>1040</c:v>
                </c:pt>
                <c:pt idx="377">
                  <c:v>1080</c:v>
                </c:pt>
                <c:pt idx="378">
                  <c:v>1120</c:v>
                </c:pt>
                <c:pt idx="379">
                  <c:v>1160</c:v>
                </c:pt>
                <c:pt idx="380">
                  <c:v>1200</c:v>
                </c:pt>
                <c:pt idx="381">
                  <c:v>1240</c:v>
                </c:pt>
                <c:pt idx="382">
                  <c:v>1280</c:v>
                </c:pt>
                <c:pt idx="383">
                  <c:v>1320</c:v>
                </c:pt>
                <c:pt idx="384">
                  <c:v>1360</c:v>
                </c:pt>
                <c:pt idx="385">
                  <c:v>1400</c:v>
                </c:pt>
                <c:pt idx="386">
                  <c:v>1440</c:v>
                </c:pt>
                <c:pt idx="387">
                  <c:v>1480</c:v>
                </c:pt>
                <c:pt idx="388">
                  <c:v>1520</c:v>
                </c:pt>
                <c:pt idx="389">
                  <c:v>1560</c:v>
                </c:pt>
                <c:pt idx="390">
                  <c:v>1600</c:v>
                </c:pt>
                <c:pt idx="391">
                  <c:v>1640</c:v>
                </c:pt>
                <c:pt idx="392">
                  <c:v>1680</c:v>
                </c:pt>
                <c:pt idx="393">
                  <c:v>1720</c:v>
                </c:pt>
                <c:pt idx="394">
                  <c:v>1760</c:v>
                </c:pt>
                <c:pt idx="395">
                  <c:v>1800</c:v>
                </c:pt>
                <c:pt idx="396">
                  <c:v>1840</c:v>
                </c:pt>
                <c:pt idx="397">
                  <c:v>1880</c:v>
                </c:pt>
                <c:pt idx="398">
                  <c:v>1920</c:v>
                </c:pt>
                <c:pt idx="399">
                  <c:v>1960</c:v>
                </c:pt>
                <c:pt idx="400">
                  <c:v>2000</c:v>
                </c:pt>
                <c:pt idx="401">
                  <c:v>2040</c:v>
                </c:pt>
                <c:pt idx="402">
                  <c:v>2080</c:v>
                </c:pt>
                <c:pt idx="403">
                  <c:v>2120</c:v>
                </c:pt>
                <c:pt idx="404">
                  <c:v>2160</c:v>
                </c:pt>
                <c:pt idx="405">
                  <c:v>2200</c:v>
                </c:pt>
                <c:pt idx="406">
                  <c:v>2240</c:v>
                </c:pt>
                <c:pt idx="407">
                  <c:v>2280</c:v>
                </c:pt>
                <c:pt idx="408">
                  <c:v>2320</c:v>
                </c:pt>
                <c:pt idx="409">
                  <c:v>2360</c:v>
                </c:pt>
                <c:pt idx="410">
                  <c:v>2400</c:v>
                </c:pt>
                <c:pt idx="411">
                  <c:v>2440</c:v>
                </c:pt>
                <c:pt idx="412">
                  <c:v>2480</c:v>
                </c:pt>
                <c:pt idx="413">
                  <c:v>2520</c:v>
                </c:pt>
                <c:pt idx="414">
                  <c:v>2560</c:v>
                </c:pt>
                <c:pt idx="415">
                  <c:v>2600</c:v>
                </c:pt>
                <c:pt idx="416">
                  <c:v>2640</c:v>
                </c:pt>
                <c:pt idx="417">
                  <c:v>2680</c:v>
                </c:pt>
                <c:pt idx="418">
                  <c:v>2720</c:v>
                </c:pt>
                <c:pt idx="419">
                  <c:v>2760</c:v>
                </c:pt>
                <c:pt idx="420">
                  <c:v>2800</c:v>
                </c:pt>
                <c:pt idx="421">
                  <c:v>2840</c:v>
                </c:pt>
                <c:pt idx="422">
                  <c:v>2880</c:v>
                </c:pt>
                <c:pt idx="423">
                  <c:v>2920</c:v>
                </c:pt>
                <c:pt idx="424">
                  <c:v>2960</c:v>
                </c:pt>
                <c:pt idx="425">
                  <c:v>3000</c:v>
                </c:pt>
                <c:pt idx="426">
                  <c:v>3040</c:v>
                </c:pt>
                <c:pt idx="427">
                  <c:v>3080</c:v>
                </c:pt>
                <c:pt idx="428">
                  <c:v>3120</c:v>
                </c:pt>
                <c:pt idx="429">
                  <c:v>3160</c:v>
                </c:pt>
                <c:pt idx="430">
                  <c:v>3200</c:v>
                </c:pt>
                <c:pt idx="431">
                  <c:v>3240</c:v>
                </c:pt>
                <c:pt idx="432">
                  <c:v>3280</c:v>
                </c:pt>
                <c:pt idx="433">
                  <c:v>3320</c:v>
                </c:pt>
                <c:pt idx="434">
                  <c:v>3360</c:v>
                </c:pt>
                <c:pt idx="435">
                  <c:v>3400</c:v>
                </c:pt>
                <c:pt idx="436">
                  <c:v>3440</c:v>
                </c:pt>
                <c:pt idx="437">
                  <c:v>3480</c:v>
                </c:pt>
                <c:pt idx="438">
                  <c:v>3520</c:v>
                </c:pt>
                <c:pt idx="439">
                  <c:v>3560</c:v>
                </c:pt>
                <c:pt idx="440">
                  <c:v>3600</c:v>
                </c:pt>
                <c:pt idx="441">
                  <c:v>3640</c:v>
                </c:pt>
                <c:pt idx="442">
                  <c:v>3680</c:v>
                </c:pt>
                <c:pt idx="443">
                  <c:v>3720</c:v>
                </c:pt>
                <c:pt idx="444">
                  <c:v>3760</c:v>
                </c:pt>
                <c:pt idx="445">
                  <c:v>3800</c:v>
                </c:pt>
                <c:pt idx="446">
                  <c:v>3840</c:v>
                </c:pt>
                <c:pt idx="447">
                  <c:v>3880</c:v>
                </c:pt>
                <c:pt idx="448">
                  <c:v>3920</c:v>
                </c:pt>
                <c:pt idx="449">
                  <c:v>3960</c:v>
                </c:pt>
                <c:pt idx="450">
                  <c:v>4000</c:v>
                </c:pt>
                <c:pt idx="451">
                  <c:v>4040</c:v>
                </c:pt>
                <c:pt idx="452">
                  <c:v>4080</c:v>
                </c:pt>
                <c:pt idx="453">
                  <c:v>4120</c:v>
                </c:pt>
                <c:pt idx="454">
                  <c:v>4160</c:v>
                </c:pt>
                <c:pt idx="455">
                  <c:v>4200</c:v>
                </c:pt>
                <c:pt idx="456">
                  <c:v>4240</c:v>
                </c:pt>
                <c:pt idx="457">
                  <c:v>4280</c:v>
                </c:pt>
                <c:pt idx="458">
                  <c:v>4320</c:v>
                </c:pt>
                <c:pt idx="459">
                  <c:v>4360</c:v>
                </c:pt>
                <c:pt idx="460">
                  <c:v>4400</c:v>
                </c:pt>
                <c:pt idx="461">
                  <c:v>4440</c:v>
                </c:pt>
                <c:pt idx="462">
                  <c:v>4480</c:v>
                </c:pt>
                <c:pt idx="463">
                  <c:v>4520</c:v>
                </c:pt>
                <c:pt idx="464">
                  <c:v>4560</c:v>
                </c:pt>
                <c:pt idx="465">
                  <c:v>4600</c:v>
                </c:pt>
                <c:pt idx="466">
                  <c:v>4640</c:v>
                </c:pt>
                <c:pt idx="467">
                  <c:v>4680</c:v>
                </c:pt>
                <c:pt idx="468">
                  <c:v>4720</c:v>
                </c:pt>
                <c:pt idx="469">
                  <c:v>4760</c:v>
                </c:pt>
                <c:pt idx="470">
                  <c:v>4800</c:v>
                </c:pt>
                <c:pt idx="471">
                  <c:v>4840</c:v>
                </c:pt>
                <c:pt idx="472">
                  <c:v>4880</c:v>
                </c:pt>
                <c:pt idx="473">
                  <c:v>4920</c:v>
                </c:pt>
                <c:pt idx="474">
                  <c:v>4960</c:v>
                </c:pt>
                <c:pt idx="475">
                  <c:v>5000</c:v>
                </c:pt>
                <c:pt idx="476">
                  <c:v>5040</c:v>
                </c:pt>
                <c:pt idx="477">
                  <c:v>5080</c:v>
                </c:pt>
                <c:pt idx="478">
                  <c:v>5120</c:v>
                </c:pt>
                <c:pt idx="479">
                  <c:v>5160</c:v>
                </c:pt>
                <c:pt idx="480">
                  <c:v>5200</c:v>
                </c:pt>
                <c:pt idx="481">
                  <c:v>5240</c:v>
                </c:pt>
                <c:pt idx="482">
                  <c:v>5280</c:v>
                </c:pt>
                <c:pt idx="483">
                  <c:v>5320</c:v>
                </c:pt>
                <c:pt idx="484">
                  <c:v>5360</c:v>
                </c:pt>
                <c:pt idx="485">
                  <c:v>5400</c:v>
                </c:pt>
                <c:pt idx="486">
                  <c:v>5440</c:v>
                </c:pt>
                <c:pt idx="487">
                  <c:v>5480</c:v>
                </c:pt>
                <c:pt idx="488">
                  <c:v>5520</c:v>
                </c:pt>
                <c:pt idx="489">
                  <c:v>5560</c:v>
                </c:pt>
                <c:pt idx="490">
                  <c:v>5600</c:v>
                </c:pt>
                <c:pt idx="491">
                  <c:v>5640</c:v>
                </c:pt>
                <c:pt idx="492">
                  <c:v>5680</c:v>
                </c:pt>
                <c:pt idx="493">
                  <c:v>5720</c:v>
                </c:pt>
                <c:pt idx="494">
                  <c:v>5760</c:v>
                </c:pt>
                <c:pt idx="495">
                  <c:v>5800</c:v>
                </c:pt>
                <c:pt idx="496">
                  <c:v>5840</c:v>
                </c:pt>
                <c:pt idx="497">
                  <c:v>5880</c:v>
                </c:pt>
                <c:pt idx="498">
                  <c:v>5920</c:v>
                </c:pt>
                <c:pt idx="499">
                  <c:v>5960</c:v>
                </c:pt>
                <c:pt idx="500">
                  <c:v>6000</c:v>
                </c:pt>
                <c:pt idx="501">
                  <c:v>6040</c:v>
                </c:pt>
                <c:pt idx="502">
                  <c:v>6080</c:v>
                </c:pt>
                <c:pt idx="503">
                  <c:v>6120</c:v>
                </c:pt>
                <c:pt idx="504">
                  <c:v>6160</c:v>
                </c:pt>
                <c:pt idx="505">
                  <c:v>6200</c:v>
                </c:pt>
                <c:pt idx="506">
                  <c:v>6240</c:v>
                </c:pt>
                <c:pt idx="507">
                  <c:v>6280</c:v>
                </c:pt>
                <c:pt idx="508">
                  <c:v>6320</c:v>
                </c:pt>
                <c:pt idx="509">
                  <c:v>6360</c:v>
                </c:pt>
                <c:pt idx="510">
                  <c:v>6400</c:v>
                </c:pt>
                <c:pt idx="511">
                  <c:v>6440</c:v>
                </c:pt>
                <c:pt idx="512">
                  <c:v>6480</c:v>
                </c:pt>
                <c:pt idx="513">
                  <c:v>6520</c:v>
                </c:pt>
                <c:pt idx="514">
                  <c:v>6560</c:v>
                </c:pt>
                <c:pt idx="515">
                  <c:v>6600</c:v>
                </c:pt>
                <c:pt idx="516">
                  <c:v>6640</c:v>
                </c:pt>
                <c:pt idx="517">
                  <c:v>6680</c:v>
                </c:pt>
                <c:pt idx="518">
                  <c:v>6720</c:v>
                </c:pt>
                <c:pt idx="519">
                  <c:v>6760</c:v>
                </c:pt>
                <c:pt idx="520">
                  <c:v>6800</c:v>
                </c:pt>
                <c:pt idx="521">
                  <c:v>6840</c:v>
                </c:pt>
                <c:pt idx="522">
                  <c:v>6880</c:v>
                </c:pt>
                <c:pt idx="523">
                  <c:v>6920</c:v>
                </c:pt>
                <c:pt idx="524">
                  <c:v>6960</c:v>
                </c:pt>
                <c:pt idx="525">
                  <c:v>7000</c:v>
                </c:pt>
                <c:pt idx="526">
                  <c:v>7040</c:v>
                </c:pt>
                <c:pt idx="527">
                  <c:v>7080</c:v>
                </c:pt>
                <c:pt idx="528">
                  <c:v>7120</c:v>
                </c:pt>
                <c:pt idx="529">
                  <c:v>7160</c:v>
                </c:pt>
                <c:pt idx="530">
                  <c:v>7200</c:v>
                </c:pt>
                <c:pt idx="531">
                  <c:v>7240</c:v>
                </c:pt>
                <c:pt idx="532">
                  <c:v>7280</c:v>
                </c:pt>
                <c:pt idx="533">
                  <c:v>7320</c:v>
                </c:pt>
                <c:pt idx="534">
                  <c:v>7360</c:v>
                </c:pt>
                <c:pt idx="535">
                  <c:v>7400</c:v>
                </c:pt>
                <c:pt idx="536">
                  <c:v>7440</c:v>
                </c:pt>
                <c:pt idx="537">
                  <c:v>7480</c:v>
                </c:pt>
                <c:pt idx="538">
                  <c:v>7520</c:v>
                </c:pt>
                <c:pt idx="539">
                  <c:v>7560</c:v>
                </c:pt>
                <c:pt idx="540">
                  <c:v>7600</c:v>
                </c:pt>
                <c:pt idx="541">
                  <c:v>7640</c:v>
                </c:pt>
                <c:pt idx="542">
                  <c:v>7680</c:v>
                </c:pt>
                <c:pt idx="543">
                  <c:v>7720</c:v>
                </c:pt>
                <c:pt idx="544">
                  <c:v>7760</c:v>
                </c:pt>
                <c:pt idx="545">
                  <c:v>7800</c:v>
                </c:pt>
                <c:pt idx="546">
                  <c:v>7840</c:v>
                </c:pt>
                <c:pt idx="547">
                  <c:v>7880</c:v>
                </c:pt>
                <c:pt idx="548">
                  <c:v>7920</c:v>
                </c:pt>
                <c:pt idx="549">
                  <c:v>7960</c:v>
                </c:pt>
                <c:pt idx="550">
                  <c:v>8000</c:v>
                </c:pt>
                <c:pt idx="551">
                  <c:v>8040</c:v>
                </c:pt>
                <c:pt idx="552">
                  <c:v>8080</c:v>
                </c:pt>
                <c:pt idx="553">
                  <c:v>8120</c:v>
                </c:pt>
                <c:pt idx="554">
                  <c:v>8160</c:v>
                </c:pt>
                <c:pt idx="555">
                  <c:v>8200</c:v>
                </c:pt>
                <c:pt idx="556">
                  <c:v>8240</c:v>
                </c:pt>
                <c:pt idx="557">
                  <c:v>8280</c:v>
                </c:pt>
                <c:pt idx="558">
                  <c:v>8320</c:v>
                </c:pt>
                <c:pt idx="559">
                  <c:v>8360</c:v>
                </c:pt>
                <c:pt idx="560">
                  <c:v>8400</c:v>
                </c:pt>
                <c:pt idx="561">
                  <c:v>8440</c:v>
                </c:pt>
                <c:pt idx="562">
                  <c:v>8480</c:v>
                </c:pt>
                <c:pt idx="563">
                  <c:v>8520</c:v>
                </c:pt>
                <c:pt idx="564">
                  <c:v>8560</c:v>
                </c:pt>
                <c:pt idx="565">
                  <c:v>8600</c:v>
                </c:pt>
                <c:pt idx="566">
                  <c:v>8640</c:v>
                </c:pt>
                <c:pt idx="567">
                  <c:v>8680</c:v>
                </c:pt>
                <c:pt idx="568">
                  <c:v>8720</c:v>
                </c:pt>
                <c:pt idx="569">
                  <c:v>8760</c:v>
                </c:pt>
                <c:pt idx="570">
                  <c:v>8800</c:v>
                </c:pt>
                <c:pt idx="571">
                  <c:v>8840</c:v>
                </c:pt>
                <c:pt idx="572">
                  <c:v>8880</c:v>
                </c:pt>
                <c:pt idx="573">
                  <c:v>8920</c:v>
                </c:pt>
                <c:pt idx="574">
                  <c:v>8960</c:v>
                </c:pt>
                <c:pt idx="575">
                  <c:v>9000</c:v>
                </c:pt>
                <c:pt idx="576">
                  <c:v>9040</c:v>
                </c:pt>
                <c:pt idx="577">
                  <c:v>9080</c:v>
                </c:pt>
                <c:pt idx="578">
                  <c:v>9120</c:v>
                </c:pt>
                <c:pt idx="579">
                  <c:v>9160</c:v>
                </c:pt>
                <c:pt idx="580">
                  <c:v>9200</c:v>
                </c:pt>
                <c:pt idx="581">
                  <c:v>9240</c:v>
                </c:pt>
                <c:pt idx="582">
                  <c:v>9280</c:v>
                </c:pt>
                <c:pt idx="583">
                  <c:v>9320</c:v>
                </c:pt>
                <c:pt idx="584">
                  <c:v>9360</c:v>
                </c:pt>
                <c:pt idx="585">
                  <c:v>9400</c:v>
                </c:pt>
                <c:pt idx="586">
                  <c:v>9440</c:v>
                </c:pt>
                <c:pt idx="587">
                  <c:v>9480</c:v>
                </c:pt>
                <c:pt idx="588">
                  <c:v>9520</c:v>
                </c:pt>
                <c:pt idx="589">
                  <c:v>9560</c:v>
                </c:pt>
                <c:pt idx="590">
                  <c:v>9600</c:v>
                </c:pt>
                <c:pt idx="591">
                  <c:v>9640</c:v>
                </c:pt>
                <c:pt idx="592">
                  <c:v>9680</c:v>
                </c:pt>
                <c:pt idx="593">
                  <c:v>9720</c:v>
                </c:pt>
                <c:pt idx="594">
                  <c:v>9760</c:v>
                </c:pt>
                <c:pt idx="595">
                  <c:v>9800</c:v>
                </c:pt>
                <c:pt idx="596">
                  <c:v>9840</c:v>
                </c:pt>
                <c:pt idx="597">
                  <c:v>9880</c:v>
                </c:pt>
                <c:pt idx="598">
                  <c:v>9920</c:v>
                </c:pt>
                <c:pt idx="599">
                  <c:v>9960</c:v>
                </c:pt>
                <c:pt idx="600">
                  <c:v>10000</c:v>
                </c:pt>
                <c:pt idx="601">
                  <c:v>10040</c:v>
                </c:pt>
                <c:pt idx="602">
                  <c:v>10080</c:v>
                </c:pt>
                <c:pt idx="603">
                  <c:v>10120</c:v>
                </c:pt>
                <c:pt idx="604">
                  <c:v>10160</c:v>
                </c:pt>
                <c:pt idx="605">
                  <c:v>10200</c:v>
                </c:pt>
                <c:pt idx="606">
                  <c:v>10240</c:v>
                </c:pt>
                <c:pt idx="607">
                  <c:v>10280</c:v>
                </c:pt>
                <c:pt idx="608">
                  <c:v>10320</c:v>
                </c:pt>
                <c:pt idx="609">
                  <c:v>10360</c:v>
                </c:pt>
                <c:pt idx="610">
                  <c:v>10400</c:v>
                </c:pt>
                <c:pt idx="611">
                  <c:v>10440</c:v>
                </c:pt>
                <c:pt idx="612">
                  <c:v>10480</c:v>
                </c:pt>
                <c:pt idx="613">
                  <c:v>10520</c:v>
                </c:pt>
                <c:pt idx="614">
                  <c:v>10560</c:v>
                </c:pt>
                <c:pt idx="615">
                  <c:v>10600</c:v>
                </c:pt>
                <c:pt idx="616">
                  <c:v>10640</c:v>
                </c:pt>
                <c:pt idx="617">
                  <c:v>10680</c:v>
                </c:pt>
                <c:pt idx="618">
                  <c:v>10720</c:v>
                </c:pt>
                <c:pt idx="619">
                  <c:v>10760</c:v>
                </c:pt>
                <c:pt idx="620">
                  <c:v>10800</c:v>
                </c:pt>
              </c:numCache>
            </c:numRef>
          </c:cat>
          <c:val>
            <c:numRef>
              <c:f>'Hidden calculations'!$U$2:$U$622</c:f>
              <c:numCache>
                <c:ptCount val="621"/>
                <c:pt idx="1">
                  <c:v>39.73466666666667</c:v>
                </c:pt>
                <c:pt idx="2">
                  <c:v>39.472</c:v>
                </c:pt>
                <c:pt idx="3">
                  <c:v>39.212</c:v>
                </c:pt>
                <c:pt idx="4">
                  <c:v>38.95466666666666</c:v>
                </c:pt>
                <c:pt idx="5">
                  <c:v>38.699999999999996</c:v>
                </c:pt>
                <c:pt idx="6">
                  <c:v>38.448</c:v>
                </c:pt>
                <c:pt idx="7">
                  <c:v>38.19866666666667</c:v>
                </c:pt>
                <c:pt idx="8">
                  <c:v>37.952</c:v>
                </c:pt>
                <c:pt idx="9">
                  <c:v>37.708</c:v>
                </c:pt>
                <c:pt idx="10">
                  <c:v>37.46666666666667</c:v>
                </c:pt>
                <c:pt idx="11">
                  <c:v>37.228</c:v>
                </c:pt>
                <c:pt idx="12">
                  <c:v>36.992</c:v>
                </c:pt>
                <c:pt idx="13">
                  <c:v>36.75866666666666</c:v>
                </c:pt>
                <c:pt idx="14">
                  <c:v>36.528</c:v>
                </c:pt>
                <c:pt idx="15">
                  <c:v>36.3</c:v>
                </c:pt>
                <c:pt idx="16">
                  <c:v>36.074666666666666</c:v>
                </c:pt>
                <c:pt idx="17">
                  <c:v>35.852000000000004</c:v>
                </c:pt>
                <c:pt idx="18">
                  <c:v>35.632</c:v>
                </c:pt>
                <c:pt idx="19">
                  <c:v>35.41466666666666</c:v>
                </c:pt>
                <c:pt idx="20">
                  <c:v>35.199999999999996</c:v>
                </c:pt>
                <c:pt idx="21">
                  <c:v>34.988</c:v>
                </c:pt>
                <c:pt idx="22">
                  <c:v>34.778666666666666</c:v>
                </c:pt>
                <c:pt idx="23">
                  <c:v>34.572</c:v>
                </c:pt>
                <c:pt idx="24">
                  <c:v>34.367999999999995</c:v>
                </c:pt>
                <c:pt idx="25">
                  <c:v>34.166666666666664</c:v>
                </c:pt>
                <c:pt idx="26">
                  <c:v>33.967999999999996</c:v>
                </c:pt>
                <c:pt idx="27">
                  <c:v>33.772</c:v>
                </c:pt>
                <c:pt idx="28">
                  <c:v>33.57866666666666</c:v>
                </c:pt>
                <c:pt idx="29">
                  <c:v>33.388</c:v>
                </c:pt>
                <c:pt idx="30">
                  <c:v>33.199999999999996</c:v>
                </c:pt>
                <c:pt idx="31">
                  <c:v>33.01466666666666</c:v>
                </c:pt>
                <c:pt idx="32">
                  <c:v>32.831999999999994</c:v>
                </c:pt>
                <c:pt idx="33">
                  <c:v>32.651999999999994</c:v>
                </c:pt>
                <c:pt idx="34">
                  <c:v>32.474666666666664</c:v>
                </c:pt>
                <c:pt idx="35">
                  <c:v>32.3</c:v>
                </c:pt>
                <c:pt idx="36">
                  <c:v>32.12799999999999</c:v>
                </c:pt>
                <c:pt idx="37">
                  <c:v>31.958666666666662</c:v>
                </c:pt>
                <c:pt idx="38">
                  <c:v>31.791999999999994</c:v>
                </c:pt>
                <c:pt idx="39">
                  <c:v>31.627999999999997</c:v>
                </c:pt>
                <c:pt idx="40">
                  <c:v>31.466666666666665</c:v>
                </c:pt>
                <c:pt idx="41">
                  <c:v>31.308</c:v>
                </c:pt>
                <c:pt idx="42">
                  <c:v>31.151999999999997</c:v>
                </c:pt>
                <c:pt idx="43">
                  <c:v>30.998666666666665</c:v>
                </c:pt>
                <c:pt idx="44">
                  <c:v>30.848</c:v>
                </c:pt>
                <c:pt idx="45">
                  <c:v>30.7</c:v>
                </c:pt>
                <c:pt idx="46">
                  <c:v>30.554666666666666</c:v>
                </c:pt>
                <c:pt idx="47">
                  <c:v>30.412</c:v>
                </c:pt>
                <c:pt idx="48">
                  <c:v>30.272000000000002</c:v>
                </c:pt>
                <c:pt idx="49">
                  <c:v>30.134666666666668</c:v>
                </c:pt>
                <c:pt idx="50">
                  <c:v>30.000000000000004</c:v>
                </c:pt>
                <c:pt idx="51">
                  <c:v>29.868000000000002</c:v>
                </c:pt>
                <c:pt idx="52">
                  <c:v>29.73866666666667</c:v>
                </c:pt>
                <c:pt idx="53">
                  <c:v>29.612000000000002</c:v>
                </c:pt>
                <c:pt idx="54">
                  <c:v>29.488000000000003</c:v>
                </c:pt>
                <c:pt idx="55">
                  <c:v>29.36666666666667</c:v>
                </c:pt>
                <c:pt idx="56">
                  <c:v>29.248000000000005</c:v>
                </c:pt>
                <c:pt idx="57">
                  <c:v>29.132000000000005</c:v>
                </c:pt>
                <c:pt idx="58">
                  <c:v>29.01866666666667</c:v>
                </c:pt>
                <c:pt idx="59">
                  <c:v>28.908000000000005</c:v>
                </c:pt>
                <c:pt idx="60">
                  <c:v>28.800000000000004</c:v>
                </c:pt>
                <c:pt idx="61">
                  <c:v>28.69466666666667</c:v>
                </c:pt>
                <c:pt idx="62">
                  <c:v>28.592000000000002</c:v>
                </c:pt>
                <c:pt idx="63">
                  <c:v>28.492000000000004</c:v>
                </c:pt>
                <c:pt idx="64">
                  <c:v>28.39466666666667</c:v>
                </c:pt>
                <c:pt idx="65">
                  <c:v>28.300000000000004</c:v>
                </c:pt>
                <c:pt idx="66">
                  <c:v>28.208000000000006</c:v>
                </c:pt>
                <c:pt idx="67">
                  <c:v>28.11866666666667</c:v>
                </c:pt>
                <c:pt idx="68">
                  <c:v>28.032000000000004</c:v>
                </c:pt>
                <c:pt idx="69">
                  <c:v>27.948000000000004</c:v>
                </c:pt>
                <c:pt idx="70">
                  <c:v>27.86666666666667</c:v>
                </c:pt>
                <c:pt idx="71">
                  <c:v>27.788000000000004</c:v>
                </c:pt>
                <c:pt idx="72">
                  <c:v>27.712000000000003</c:v>
                </c:pt>
                <c:pt idx="73">
                  <c:v>27.63866666666667</c:v>
                </c:pt>
                <c:pt idx="74">
                  <c:v>27.568000000000005</c:v>
                </c:pt>
                <c:pt idx="75">
                  <c:v>27.500000000000004</c:v>
                </c:pt>
                <c:pt idx="76">
                  <c:v>27.434666666666672</c:v>
                </c:pt>
                <c:pt idx="77">
                  <c:v>27.372000000000003</c:v>
                </c:pt>
                <c:pt idx="78">
                  <c:v>27.312000000000005</c:v>
                </c:pt>
                <c:pt idx="79">
                  <c:v>27.254666666666672</c:v>
                </c:pt>
                <c:pt idx="80">
                  <c:v>27.200000000000003</c:v>
                </c:pt>
                <c:pt idx="81">
                  <c:v>27.148000000000003</c:v>
                </c:pt>
                <c:pt idx="82">
                  <c:v>27.098666666666666</c:v>
                </c:pt>
                <c:pt idx="83">
                  <c:v>27.052</c:v>
                </c:pt>
                <c:pt idx="84">
                  <c:v>27.008000000000003</c:v>
                </c:pt>
                <c:pt idx="85">
                  <c:v>26.96666666666667</c:v>
                </c:pt>
                <c:pt idx="86">
                  <c:v>26.928000000000004</c:v>
                </c:pt>
                <c:pt idx="87">
                  <c:v>26.892000000000003</c:v>
                </c:pt>
                <c:pt idx="88">
                  <c:v>26.858666666666668</c:v>
                </c:pt>
                <c:pt idx="89">
                  <c:v>26.828000000000003</c:v>
                </c:pt>
                <c:pt idx="90">
                  <c:v>26.8</c:v>
                </c:pt>
                <c:pt idx="91">
                  <c:v>26.77466666666667</c:v>
                </c:pt>
                <c:pt idx="92">
                  <c:v>26.752</c:v>
                </c:pt>
                <c:pt idx="93">
                  <c:v>26.732</c:v>
                </c:pt>
                <c:pt idx="94">
                  <c:v>26.714666666666666</c:v>
                </c:pt>
                <c:pt idx="95">
                  <c:v>26.699999999999996</c:v>
                </c:pt>
                <c:pt idx="96">
                  <c:v>26.688</c:v>
                </c:pt>
                <c:pt idx="97">
                  <c:v>26.678666666666665</c:v>
                </c:pt>
                <c:pt idx="98">
                  <c:v>26.671999999999997</c:v>
                </c:pt>
                <c:pt idx="99">
                  <c:v>26.668</c:v>
                </c:pt>
                <c:pt idx="100">
                  <c:v>26.666666666666664</c:v>
                </c:pt>
                <c:pt idx="101">
                  <c:v>26.667999999999996</c:v>
                </c:pt>
                <c:pt idx="102">
                  <c:v>26.671999999999993</c:v>
                </c:pt>
                <c:pt idx="103">
                  <c:v>26.67866666666666</c:v>
                </c:pt>
                <c:pt idx="104">
                  <c:v>26.687999999999995</c:v>
                </c:pt>
                <c:pt idx="105">
                  <c:v>26.699999999999992</c:v>
                </c:pt>
                <c:pt idx="106">
                  <c:v>26.71466666666666</c:v>
                </c:pt>
                <c:pt idx="107">
                  <c:v>26.731999999999992</c:v>
                </c:pt>
                <c:pt idx="108">
                  <c:v>26.751999999999992</c:v>
                </c:pt>
                <c:pt idx="109">
                  <c:v>26.774666666666658</c:v>
                </c:pt>
                <c:pt idx="110">
                  <c:v>26.79999999999999</c:v>
                </c:pt>
                <c:pt idx="111">
                  <c:v>26.82799999999999</c:v>
                </c:pt>
                <c:pt idx="112">
                  <c:v>26.858666666666657</c:v>
                </c:pt>
                <c:pt idx="113">
                  <c:v>26.89199999999999</c:v>
                </c:pt>
                <c:pt idx="114">
                  <c:v>26.927999999999987</c:v>
                </c:pt>
                <c:pt idx="115">
                  <c:v>26.966666666666654</c:v>
                </c:pt>
                <c:pt idx="116">
                  <c:v>27.007999999999985</c:v>
                </c:pt>
                <c:pt idx="117">
                  <c:v>27.051999999999982</c:v>
                </c:pt>
                <c:pt idx="118">
                  <c:v>27.09866666666665</c:v>
                </c:pt>
                <c:pt idx="119">
                  <c:v>27.147999999999985</c:v>
                </c:pt>
                <c:pt idx="120">
                  <c:v>27.199999999999985</c:v>
                </c:pt>
                <c:pt idx="121">
                  <c:v>27.254666666666644</c:v>
                </c:pt>
                <c:pt idx="122">
                  <c:v>27.311999999999976</c:v>
                </c:pt>
                <c:pt idx="123">
                  <c:v>27.371999999999975</c:v>
                </c:pt>
                <c:pt idx="124">
                  <c:v>27.434666666666644</c:v>
                </c:pt>
                <c:pt idx="125">
                  <c:v>27.499999999999975</c:v>
                </c:pt>
                <c:pt idx="126">
                  <c:v>27.567999999999973</c:v>
                </c:pt>
                <c:pt idx="127">
                  <c:v>27.638666666666637</c:v>
                </c:pt>
                <c:pt idx="128">
                  <c:v>27.711999999999968</c:v>
                </c:pt>
                <c:pt idx="129">
                  <c:v>27.78799999999997</c:v>
                </c:pt>
                <c:pt idx="130">
                  <c:v>27.866666666666635</c:v>
                </c:pt>
                <c:pt idx="131">
                  <c:v>27.947999999999965</c:v>
                </c:pt>
                <c:pt idx="132">
                  <c:v>28.031999999999968</c:v>
                </c:pt>
                <c:pt idx="133">
                  <c:v>28.11866666666663</c:v>
                </c:pt>
                <c:pt idx="134">
                  <c:v>28.207999999999963</c:v>
                </c:pt>
                <c:pt idx="135">
                  <c:v>28.299999999999965</c:v>
                </c:pt>
                <c:pt idx="136">
                  <c:v>28.39466666666663</c:v>
                </c:pt>
                <c:pt idx="137">
                  <c:v>28.491999999999962</c:v>
                </c:pt>
                <c:pt idx="138">
                  <c:v>28.59199999999996</c:v>
                </c:pt>
                <c:pt idx="139">
                  <c:v>28.694666666666624</c:v>
                </c:pt>
                <c:pt idx="140">
                  <c:v>28.799999999999958</c:v>
                </c:pt>
                <c:pt idx="141">
                  <c:v>28.907999999999955</c:v>
                </c:pt>
                <c:pt idx="142">
                  <c:v>29.018666666666622</c:v>
                </c:pt>
                <c:pt idx="143">
                  <c:v>29.131999999999955</c:v>
                </c:pt>
                <c:pt idx="144">
                  <c:v>29.24799999999995</c:v>
                </c:pt>
                <c:pt idx="145">
                  <c:v>29.366666666666617</c:v>
                </c:pt>
                <c:pt idx="146">
                  <c:v>29.487999999999946</c:v>
                </c:pt>
                <c:pt idx="147">
                  <c:v>29.611999999999945</c:v>
                </c:pt>
                <c:pt idx="148">
                  <c:v>29.73866666666661</c:v>
                </c:pt>
                <c:pt idx="149">
                  <c:v>29.867999999999945</c:v>
                </c:pt>
                <c:pt idx="150">
                  <c:v>29.999999999999943</c:v>
                </c:pt>
                <c:pt idx="151">
                  <c:v>30.134666666666607</c:v>
                </c:pt>
                <c:pt idx="152">
                  <c:v>30.27199999999994</c:v>
                </c:pt>
                <c:pt idx="153">
                  <c:v>30.41199999999994</c:v>
                </c:pt>
                <c:pt idx="154">
                  <c:v>30.554666666666602</c:v>
                </c:pt>
                <c:pt idx="155">
                  <c:v>30.699999999999932</c:v>
                </c:pt>
                <c:pt idx="156">
                  <c:v>30.847999999999935</c:v>
                </c:pt>
                <c:pt idx="157">
                  <c:v>30.9986666666666</c:v>
                </c:pt>
                <c:pt idx="158">
                  <c:v>31.15199999999993</c:v>
                </c:pt>
                <c:pt idx="159">
                  <c:v>31.30799999999993</c:v>
                </c:pt>
                <c:pt idx="160">
                  <c:v>31.46666666666659</c:v>
                </c:pt>
                <c:pt idx="161">
                  <c:v>31.627999999999922</c:v>
                </c:pt>
                <c:pt idx="162">
                  <c:v>31.79199999999993</c:v>
                </c:pt>
                <c:pt idx="163">
                  <c:v>31.958666666666595</c:v>
                </c:pt>
                <c:pt idx="164">
                  <c:v>32.12799999999993</c:v>
                </c:pt>
                <c:pt idx="165">
                  <c:v>32.29999999999993</c:v>
                </c:pt>
                <c:pt idx="166">
                  <c:v>32.4746666666666</c:v>
                </c:pt>
                <c:pt idx="167">
                  <c:v>32.65199999999994</c:v>
                </c:pt>
                <c:pt idx="168">
                  <c:v>32.83199999999994</c:v>
                </c:pt>
                <c:pt idx="169">
                  <c:v>33.014666666666606</c:v>
                </c:pt>
                <c:pt idx="170">
                  <c:v>33.19999999999994</c:v>
                </c:pt>
                <c:pt idx="171">
                  <c:v>33.38799999999994</c:v>
                </c:pt>
                <c:pt idx="172">
                  <c:v>33.578666666666614</c:v>
                </c:pt>
                <c:pt idx="173">
                  <c:v>33.77199999999995</c:v>
                </c:pt>
                <c:pt idx="174">
                  <c:v>33.967999999999954</c:v>
                </c:pt>
                <c:pt idx="175">
                  <c:v>34.16666666666662</c:v>
                </c:pt>
                <c:pt idx="176">
                  <c:v>34.36799999999995</c:v>
                </c:pt>
                <c:pt idx="177">
                  <c:v>34.57199999999996</c:v>
                </c:pt>
                <c:pt idx="178">
                  <c:v>34.77866666666663</c:v>
                </c:pt>
                <c:pt idx="179">
                  <c:v>34.987999999999964</c:v>
                </c:pt>
                <c:pt idx="180">
                  <c:v>35.19999999999997</c:v>
                </c:pt>
                <c:pt idx="181">
                  <c:v>35.41466666666663</c:v>
                </c:pt>
                <c:pt idx="182">
                  <c:v>35.63199999999997</c:v>
                </c:pt>
                <c:pt idx="183">
                  <c:v>35.851999999999975</c:v>
                </c:pt>
                <c:pt idx="184">
                  <c:v>36.07466666666664</c:v>
                </c:pt>
                <c:pt idx="185">
                  <c:v>36.299999999999976</c:v>
                </c:pt>
                <c:pt idx="186">
                  <c:v>36.527999999999984</c:v>
                </c:pt>
                <c:pt idx="187">
                  <c:v>36.75866666666665</c:v>
                </c:pt>
                <c:pt idx="188">
                  <c:v>36.99199999999998</c:v>
                </c:pt>
                <c:pt idx="189">
                  <c:v>37.22799999999999</c:v>
                </c:pt>
                <c:pt idx="190">
                  <c:v>37.46666666666666</c:v>
                </c:pt>
                <c:pt idx="191">
                  <c:v>37.708</c:v>
                </c:pt>
                <c:pt idx="192">
                  <c:v>37.952000000000005</c:v>
                </c:pt>
                <c:pt idx="193">
                  <c:v>38.198666666666675</c:v>
                </c:pt>
                <c:pt idx="194">
                  <c:v>38.44800000000001</c:v>
                </c:pt>
                <c:pt idx="195">
                  <c:v>38.70000000000002</c:v>
                </c:pt>
                <c:pt idx="196">
                  <c:v>38.95466666666668</c:v>
                </c:pt>
                <c:pt idx="197">
                  <c:v>39.21200000000002</c:v>
                </c:pt>
                <c:pt idx="198">
                  <c:v>39.47200000000003</c:v>
                </c:pt>
                <c:pt idx="199">
                  <c:v>39.73466666666669</c:v>
                </c:pt>
                <c:pt idx="200">
                  <c:v>40.00000000000003</c:v>
                </c:pt>
                <c:pt idx="201">
                  <c:v>40.26800000000003</c:v>
                </c:pt>
                <c:pt idx="202">
                  <c:v>40.53866666666671</c:v>
                </c:pt>
                <c:pt idx="203">
                  <c:v>40.81200000000005</c:v>
                </c:pt>
                <c:pt idx="204">
                  <c:v>41.088000000000044</c:v>
                </c:pt>
                <c:pt idx="205">
                  <c:v>41.36666666666672</c:v>
                </c:pt>
                <c:pt idx="206">
                  <c:v>41.64800000000005</c:v>
                </c:pt>
                <c:pt idx="207">
                  <c:v>41.93200000000005</c:v>
                </c:pt>
                <c:pt idx="208">
                  <c:v>42.218666666666735</c:v>
                </c:pt>
                <c:pt idx="209">
                  <c:v>42.508000000000074</c:v>
                </c:pt>
                <c:pt idx="210">
                  <c:v>42.800000000000075</c:v>
                </c:pt>
                <c:pt idx="211">
                  <c:v>43.094666666666754</c:v>
                </c:pt>
                <c:pt idx="212">
                  <c:v>43.39200000000008</c:v>
                </c:pt>
                <c:pt idx="213">
                  <c:v>43.69200000000009</c:v>
                </c:pt>
                <c:pt idx="214">
                  <c:v>43.99466666666677</c:v>
                </c:pt>
                <c:pt idx="215">
                  <c:v>44.300000000000104</c:v>
                </c:pt>
                <c:pt idx="216">
                  <c:v>44.608000000000104</c:v>
                </c:pt>
                <c:pt idx="217">
                  <c:v>44.91866666666679</c:v>
                </c:pt>
                <c:pt idx="218">
                  <c:v>45.23200000000011</c:v>
                </c:pt>
                <c:pt idx="219">
                  <c:v>45.54800000000012</c:v>
                </c:pt>
                <c:pt idx="220">
                  <c:v>45.8666666666668</c:v>
                </c:pt>
                <c:pt idx="221">
                  <c:v>46.18800000000014</c:v>
                </c:pt>
                <c:pt idx="222">
                  <c:v>46.51200000000014</c:v>
                </c:pt>
                <c:pt idx="223">
                  <c:v>46.83866666666681</c:v>
                </c:pt>
                <c:pt idx="224">
                  <c:v>47.168000000000156</c:v>
                </c:pt>
                <c:pt idx="225">
                  <c:v>47.500000000000156</c:v>
                </c:pt>
                <c:pt idx="226">
                  <c:v>47.834666666666834</c:v>
                </c:pt>
                <c:pt idx="227">
                  <c:v>48.17200000000016</c:v>
                </c:pt>
                <c:pt idx="228">
                  <c:v>48.51200000000017</c:v>
                </c:pt>
                <c:pt idx="229">
                  <c:v>48.85466666666686</c:v>
                </c:pt>
                <c:pt idx="230">
                  <c:v>49.200000000000195</c:v>
                </c:pt>
                <c:pt idx="231">
                  <c:v>49.5480000000002</c:v>
                </c:pt>
                <c:pt idx="232">
                  <c:v>49.89866666666687</c:v>
                </c:pt>
                <c:pt idx="233">
                  <c:v>50.2520000000002</c:v>
                </c:pt>
                <c:pt idx="234">
                  <c:v>50.6080000000002</c:v>
                </c:pt>
                <c:pt idx="235">
                  <c:v>50.96666666666688</c:v>
                </c:pt>
                <c:pt idx="236">
                  <c:v>51.32800000000024</c:v>
                </c:pt>
                <c:pt idx="237">
                  <c:v>51.692000000000235</c:v>
                </c:pt>
                <c:pt idx="238">
                  <c:v>52.05866666666691</c:v>
                </c:pt>
                <c:pt idx="239">
                  <c:v>52.428000000000246</c:v>
                </c:pt>
                <c:pt idx="240">
                  <c:v>52.80000000000025</c:v>
                </c:pt>
                <c:pt idx="241">
                  <c:v>53.17466666666694</c:v>
                </c:pt>
                <c:pt idx="242">
                  <c:v>53.55200000000028</c:v>
                </c:pt>
                <c:pt idx="243">
                  <c:v>53.93200000000027</c:v>
                </c:pt>
                <c:pt idx="244">
                  <c:v>54.31466666666695</c:v>
                </c:pt>
                <c:pt idx="245">
                  <c:v>54.70000000000029</c:v>
                </c:pt>
                <c:pt idx="246">
                  <c:v>55.08800000000031</c:v>
                </c:pt>
                <c:pt idx="247">
                  <c:v>55.47866666666698</c:v>
                </c:pt>
                <c:pt idx="248">
                  <c:v>55.87200000000031</c:v>
                </c:pt>
                <c:pt idx="249">
                  <c:v>56.26800000000033</c:v>
                </c:pt>
                <c:pt idx="250">
                  <c:v>56.66666666666701</c:v>
                </c:pt>
                <c:pt idx="251">
                  <c:v>57.068000000000325</c:v>
                </c:pt>
                <c:pt idx="252">
                  <c:v>57.472000000000335</c:v>
                </c:pt>
                <c:pt idx="253">
                  <c:v>57.87866666666703</c:v>
                </c:pt>
                <c:pt idx="254">
                  <c:v>58.288000000000366</c:v>
                </c:pt>
                <c:pt idx="255">
                  <c:v>58.70000000000036</c:v>
                </c:pt>
                <c:pt idx="256">
                  <c:v>59.11466666666705</c:v>
                </c:pt>
                <c:pt idx="257">
                  <c:v>59.53200000000038</c:v>
                </c:pt>
                <c:pt idx="258">
                  <c:v>59.952000000000396</c:v>
                </c:pt>
                <c:pt idx="259">
                  <c:v>60.37466666666707</c:v>
                </c:pt>
                <c:pt idx="260">
                  <c:v>60.80000000000042</c:v>
                </c:pt>
                <c:pt idx="261">
                  <c:v>61.22800000000042</c:v>
                </c:pt>
                <c:pt idx="262">
                  <c:v>61.6586666666671</c:v>
                </c:pt>
                <c:pt idx="263">
                  <c:v>62.09200000000044</c:v>
                </c:pt>
                <c:pt idx="264">
                  <c:v>62.52800000000046</c:v>
                </c:pt>
                <c:pt idx="265">
                  <c:v>62.96666666666714</c:v>
                </c:pt>
                <c:pt idx="266">
                  <c:v>63.408000000000456</c:v>
                </c:pt>
                <c:pt idx="267">
                  <c:v>63.85200000000049</c:v>
                </c:pt>
                <c:pt idx="268">
                  <c:v>64.29866666666716</c:v>
                </c:pt>
                <c:pt idx="269">
                  <c:v>64.74800000000049</c:v>
                </c:pt>
                <c:pt idx="270">
                  <c:v>65.2000000000005</c:v>
                </c:pt>
                <c:pt idx="271">
                  <c:v>65.65466666666718</c:v>
                </c:pt>
                <c:pt idx="272">
                  <c:v>66.1120000000005</c:v>
                </c:pt>
                <c:pt idx="273">
                  <c:v>66.57200000000053</c:v>
                </c:pt>
                <c:pt idx="274">
                  <c:v>67.03466666666722</c:v>
                </c:pt>
                <c:pt idx="275">
                  <c:v>67.50000000000054</c:v>
                </c:pt>
                <c:pt idx="276">
                  <c:v>67.96800000000056</c:v>
                </c:pt>
                <c:pt idx="277">
                  <c:v>68.43866666666725</c:v>
                </c:pt>
                <c:pt idx="278">
                  <c:v>68.91200000000057</c:v>
                </c:pt>
                <c:pt idx="279">
                  <c:v>69.38800000000059</c:v>
                </c:pt>
                <c:pt idx="280">
                  <c:v>69.86666666666727</c:v>
                </c:pt>
                <c:pt idx="281">
                  <c:v>70.34800000000061</c:v>
                </c:pt>
                <c:pt idx="282">
                  <c:v>70.83200000000063</c:v>
                </c:pt>
                <c:pt idx="283">
                  <c:v>71.31866666666731</c:v>
                </c:pt>
                <c:pt idx="284">
                  <c:v>71.80800000000063</c:v>
                </c:pt>
                <c:pt idx="285">
                  <c:v>72.30000000000067</c:v>
                </c:pt>
                <c:pt idx="286">
                  <c:v>72.79466666666733</c:v>
                </c:pt>
                <c:pt idx="287">
                  <c:v>73.29200000000067</c:v>
                </c:pt>
                <c:pt idx="288">
                  <c:v>73.79200000000068</c:v>
                </c:pt>
                <c:pt idx="289">
                  <c:v>74.29466666666737</c:v>
                </c:pt>
                <c:pt idx="290">
                  <c:v>74.8000000000007</c:v>
                </c:pt>
                <c:pt idx="291">
                  <c:v>75.30800000000072</c:v>
                </c:pt>
                <c:pt idx="292">
                  <c:v>75.81866666666741</c:v>
                </c:pt>
                <c:pt idx="293">
                  <c:v>76.33200000000073</c:v>
                </c:pt>
                <c:pt idx="294">
                  <c:v>76.84800000000075</c:v>
                </c:pt>
                <c:pt idx="295">
                  <c:v>77.36666666666743</c:v>
                </c:pt>
                <c:pt idx="296">
                  <c:v>77.88800000000077</c:v>
                </c:pt>
                <c:pt idx="297">
                  <c:v>78.41200000000079</c:v>
                </c:pt>
                <c:pt idx="298">
                  <c:v>78.93866666666747</c:v>
                </c:pt>
                <c:pt idx="299">
                  <c:v>79.46800000000081</c:v>
                </c:pt>
                <c:pt idx="300">
                  <c:v>80.00000000000081</c:v>
                </c:pt>
                <c:pt idx="301">
                  <c:v>79.99999999999999</c:v>
                </c:pt>
                <c:pt idx="303">
                  <c:v>40</c:v>
                </c:pt>
                <c:pt idx="304">
                  <c:v>40</c:v>
                </c:pt>
                <c:pt idx="351">
                  <c:v>30</c:v>
                </c:pt>
                <c:pt idx="352">
                  <c:v>30</c:v>
                </c:pt>
                <c:pt idx="353">
                  <c:v>30</c:v>
                </c:pt>
                <c:pt idx="354">
                  <c:v>30</c:v>
                </c:pt>
                <c:pt idx="355">
                  <c:v>30</c:v>
                </c:pt>
                <c:pt idx="356">
                  <c:v>30</c:v>
                </c:pt>
                <c:pt idx="357">
                  <c:v>30</c:v>
                </c:pt>
                <c:pt idx="358">
                  <c:v>30</c:v>
                </c:pt>
                <c:pt idx="359">
                  <c:v>30</c:v>
                </c:pt>
                <c:pt idx="360">
                  <c:v>30</c:v>
                </c:pt>
                <c:pt idx="361">
                  <c:v>30</c:v>
                </c:pt>
                <c:pt idx="362">
                  <c:v>30</c:v>
                </c:pt>
                <c:pt idx="363">
                  <c:v>30</c:v>
                </c:pt>
                <c:pt idx="364">
                  <c:v>30</c:v>
                </c:pt>
                <c:pt idx="365">
                  <c:v>30</c:v>
                </c:pt>
                <c:pt idx="366">
                  <c:v>30</c:v>
                </c:pt>
                <c:pt idx="367">
                  <c:v>30</c:v>
                </c:pt>
                <c:pt idx="368">
                  <c:v>30</c:v>
                </c:pt>
                <c:pt idx="369">
                  <c:v>30</c:v>
                </c:pt>
                <c:pt idx="370">
                  <c:v>30</c:v>
                </c:pt>
                <c:pt idx="371">
                  <c:v>30</c:v>
                </c:pt>
                <c:pt idx="372">
                  <c:v>30</c:v>
                </c:pt>
                <c:pt idx="373">
                  <c:v>30</c:v>
                </c:pt>
                <c:pt idx="374">
                  <c:v>30</c:v>
                </c:pt>
                <c:pt idx="375">
                  <c:v>30</c:v>
                </c:pt>
                <c:pt idx="376">
                  <c:v>30</c:v>
                </c:pt>
                <c:pt idx="377">
                  <c:v>30</c:v>
                </c:pt>
                <c:pt idx="378">
                  <c:v>30</c:v>
                </c:pt>
                <c:pt idx="379">
                  <c:v>30</c:v>
                </c:pt>
                <c:pt idx="380">
                  <c:v>30</c:v>
                </c:pt>
                <c:pt idx="381">
                  <c:v>30</c:v>
                </c:pt>
                <c:pt idx="382">
                  <c:v>30</c:v>
                </c:pt>
                <c:pt idx="383">
                  <c:v>30</c:v>
                </c:pt>
                <c:pt idx="384">
                  <c:v>30</c:v>
                </c:pt>
                <c:pt idx="385">
                  <c:v>30</c:v>
                </c:pt>
                <c:pt idx="386">
                  <c:v>30</c:v>
                </c:pt>
                <c:pt idx="387">
                  <c:v>30</c:v>
                </c:pt>
                <c:pt idx="388">
                  <c:v>30</c:v>
                </c:pt>
                <c:pt idx="389">
                  <c:v>30</c:v>
                </c:pt>
                <c:pt idx="390">
                  <c:v>30</c:v>
                </c:pt>
                <c:pt idx="391">
                  <c:v>30</c:v>
                </c:pt>
                <c:pt idx="392">
                  <c:v>30</c:v>
                </c:pt>
                <c:pt idx="393">
                  <c:v>30</c:v>
                </c:pt>
                <c:pt idx="394">
                  <c:v>30</c:v>
                </c:pt>
                <c:pt idx="395">
                  <c:v>30</c:v>
                </c:pt>
                <c:pt idx="396">
                  <c:v>30</c:v>
                </c:pt>
                <c:pt idx="397">
                  <c:v>30</c:v>
                </c:pt>
                <c:pt idx="398">
                  <c:v>30</c:v>
                </c:pt>
                <c:pt idx="399">
                  <c:v>30</c:v>
                </c:pt>
                <c:pt idx="400">
                  <c:v>30</c:v>
                </c:pt>
                <c:pt idx="401">
                  <c:v>30</c:v>
                </c:pt>
                <c:pt idx="402">
                  <c:v>30</c:v>
                </c:pt>
                <c:pt idx="403">
                  <c:v>30</c:v>
                </c:pt>
                <c:pt idx="404">
                  <c:v>30</c:v>
                </c:pt>
                <c:pt idx="405">
                  <c:v>30</c:v>
                </c:pt>
                <c:pt idx="406">
                  <c:v>30</c:v>
                </c:pt>
                <c:pt idx="407">
                  <c:v>30.271999999999995</c:v>
                </c:pt>
                <c:pt idx="408">
                  <c:v>30.651259259259255</c:v>
                </c:pt>
                <c:pt idx="409">
                  <c:v>31.04948148148148</c:v>
                </c:pt>
                <c:pt idx="410">
                  <c:v>31.46666666666666</c:v>
                </c:pt>
                <c:pt idx="411">
                  <c:v>31.90281481481481</c:v>
                </c:pt>
                <c:pt idx="412">
                  <c:v>32.357925925925926</c:v>
                </c:pt>
                <c:pt idx="413">
                  <c:v>32.831999999999994</c:v>
                </c:pt>
                <c:pt idx="414">
                  <c:v>33.325037037037035</c:v>
                </c:pt>
                <c:pt idx="415">
                  <c:v>33.83703703703703</c:v>
                </c:pt>
                <c:pt idx="416">
                  <c:v>34.367999999999995</c:v>
                </c:pt>
                <c:pt idx="417">
                  <c:v>34.917925925925914</c:v>
                </c:pt>
                <c:pt idx="418">
                  <c:v>35.4868148148148</c:v>
                </c:pt>
                <c:pt idx="419">
                  <c:v>36.07466666666666</c:v>
                </c:pt>
                <c:pt idx="420">
                  <c:v>36.681481481481484</c:v>
                </c:pt>
                <c:pt idx="421">
                  <c:v>37.307259259259254</c:v>
                </c:pt>
                <c:pt idx="422">
                  <c:v>37.952</c:v>
                </c:pt>
                <c:pt idx="423">
                  <c:v>38.615703703703694</c:v>
                </c:pt>
                <c:pt idx="424">
                  <c:v>39.29837037037037</c:v>
                </c:pt>
                <c:pt idx="425">
                  <c:v>39.99999999999999</c:v>
                </c:pt>
                <c:pt idx="426">
                  <c:v>40.72059259259258</c:v>
                </c:pt>
                <c:pt idx="427">
                  <c:v>41.46014814814815</c:v>
                </c:pt>
                <c:pt idx="428">
                  <c:v>42.218666666666664</c:v>
                </c:pt>
                <c:pt idx="429">
                  <c:v>42.99614814814814</c:v>
                </c:pt>
                <c:pt idx="430">
                  <c:v>43.792592592592584</c:v>
                </c:pt>
                <c:pt idx="431">
                  <c:v>44.608</c:v>
                </c:pt>
                <c:pt idx="432">
                  <c:v>45.44237037037036</c:v>
                </c:pt>
                <c:pt idx="433">
                  <c:v>46.295703703703694</c:v>
                </c:pt>
                <c:pt idx="434">
                  <c:v>47.16799999999999</c:v>
                </c:pt>
                <c:pt idx="435">
                  <c:v>48.05925925925925</c:v>
                </c:pt>
                <c:pt idx="436">
                  <c:v>48.969481481481466</c:v>
                </c:pt>
                <c:pt idx="437">
                  <c:v>49.89866666666666</c:v>
                </c:pt>
                <c:pt idx="438">
                  <c:v>50.84681481481479</c:v>
                </c:pt>
                <c:pt idx="439">
                  <c:v>51.81392592592592</c:v>
                </c:pt>
                <c:pt idx="440">
                  <c:v>52.8</c:v>
                </c:pt>
                <c:pt idx="441">
                  <c:v>53.805037037037025</c:v>
                </c:pt>
                <c:pt idx="442">
                  <c:v>54.82903703703704</c:v>
                </c:pt>
                <c:pt idx="443">
                  <c:v>55.872</c:v>
                </c:pt>
                <c:pt idx="444">
                  <c:v>56.93392592592592</c:v>
                </c:pt>
                <c:pt idx="445">
                  <c:v>58.0148148148148</c:v>
                </c:pt>
                <c:pt idx="446">
                  <c:v>59.114666666666665</c:v>
                </c:pt>
                <c:pt idx="447">
                  <c:v>60.233481481481476</c:v>
                </c:pt>
                <c:pt idx="448">
                  <c:v>61.37125925925925</c:v>
                </c:pt>
                <c:pt idx="449">
                  <c:v>62.52799999999998</c:v>
                </c:pt>
                <c:pt idx="450">
                  <c:v>63.703703703703695</c:v>
                </c:pt>
                <c:pt idx="451">
                  <c:v>64.89837037037036</c:v>
                </c:pt>
                <c:pt idx="452">
                  <c:v>66.11199999999998</c:v>
                </c:pt>
                <c:pt idx="453">
                  <c:v>67.34459259259258</c:v>
                </c:pt>
                <c:pt idx="454">
                  <c:v>68.59614814814815</c:v>
                </c:pt>
                <c:pt idx="455">
                  <c:v>69.86666666666666</c:v>
                </c:pt>
                <c:pt idx="456">
                  <c:v>71.15614814814813</c:v>
                </c:pt>
                <c:pt idx="457">
                  <c:v>72.46459259259258</c:v>
                </c:pt>
                <c:pt idx="458">
                  <c:v>73.79199999999999</c:v>
                </c:pt>
                <c:pt idx="459">
                  <c:v>75.13837037037035</c:v>
                </c:pt>
                <c:pt idx="460">
                  <c:v>76.50370370370368</c:v>
                </c:pt>
                <c:pt idx="461">
                  <c:v>77.88799999999999</c:v>
                </c:pt>
                <c:pt idx="462">
                  <c:v>79.29125925925925</c:v>
                </c:pt>
                <c:pt idx="463">
                  <c:v>80.71348148148147</c:v>
                </c:pt>
                <c:pt idx="464">
                  <c:v>82.15466666666666</c:v>
                </c:pt>
                <c:pt idx="465">
                  <c:v>83.61481481481482</c:v>
                </c:pt>
                <c:pt idx="466">
                  <c:v>85.09392592592592</c:v>
                </c:pt>
                <c:pt idx="467">
                  <c:v>86.592</c:v>
                </c:pt>
                <c:pt idx="468">
                  <c:v>88.10903703703703</c:v>
                </c:pt>
                <c:pt idx="469">
                  <c:v>89.64503703703704</c:v>
                </c:pt>
                <c:pt idx="470">
                  <c:v>91.19999999999999</c:v>
                </c:pt>
                <c:pt idx="471">
                  <c:v>92.77392592592591</c:v>
                </c:pt>
                <c:pt idx="472">
                  <c:v>94.3668148148148</c:v>
                </c:pt>
                <c:pt idx="473">
                  <c:v>95.97866666666664</c:v>
                </c:pt>
                <c:pt idx="474">
                  <c:v>97.6094814814815</c:v>
                </c:pt>
                <c:pt idx="475">
                  <c:v>99.25925925925928</c:v>
                </c:pt>
                <c:pt idx="476">
                  <c:v>100.92799999999998</c:v>
                </c:pt>
                <c:pt idx="477">
                  <c:v>102.61570370370372</c:v>
                </c:pt>
                <c:pt idx="478">
                  <c:v>104.32237037037036</c:v>
                </c:pt>
                <c:pt idx="479">
                  <c:v>106.04799999999999</c:v>
                </c:pt>
                <c:pt idx="480">
                  <c:v>107.79259259259256</c:v>
                </c:pt>
                <c:pt idx="481">
                  <c:v>109.55614814814813</c:v>
                </c:pt>
                <c:pt idx="482">
                  <c:v>111.33866666666667</c:v>
                </c:pt>
                <c:pt idx="483">
                  <c:v>113.14014814814816</c:v>
                </c:pt>
                <c:pt idx="484">
                  <c:v>114.96059259259256</c:v>
                </c:pt>
                <c:pt idx="485">
                  <c:v>116.8</c:v>
                </c:pt>
                <c:pt idx="486">
                  <c:v>118.65837037037032</c:v>
                </c:pt>
                <c:pt idx="487">
                  <c:v>120.53570370370367</c:v>
                </c:pt>
                <c:pt idx="488">
                  <c:v>122.43199999999997</c:v>
                </c:pt>
                <c:pt idx="489">
                  <c:v>124.34725925925926</c:v>
                </c:pt>
                <c:pt idx="490">
                  <c:v>126.2814814814815</c:v>
                </c:pt>
                <c:pt idx="491">
                  <c:v>128.23466666666667</c:v>
                </c:pt>
                <c:pt idx="492">
                  <c:v>130.2068148148148</c:v>
                </c:pt>
                <c:pt idx="493">
                  <c:v>132.19792592592592</c:v>
                </c:pt>
                <c:pt idx="494">
                  <c:v>134.208</c:v>
                </c:pt>
                <c:pt idx="495">
                  <c:v>136.237037037037</c:v>
                </c:pt>
                <c:pt idx="496">
                  <c:v>138.285037037037</c:v>
                </c:pt>
                <c:pt idx="497">
                  <c:v>140.35200000000003</c:v>
                </c:pt>
                <c:pt idx="498">
                  <c:v>142.43792592592592</c:v>
                </c:pt>
                <c:pt idx="499">
                  <c:v>144.5428148148148</c:v>
                </c:pt>
                <c:pt idx="500">
                  <c:v>146.66666666666666</c:v>
                </c:pt>
                <c:pt idx="501">
                  <c:v>148.80948148148144</c:v>
                </c:pt>
                <c:pt idx="502">
                  <c:v>150.97125925925923</c:v>
                </c:pt>
                <c:pt idx="503">
                  <c:v>153.15199999999996</c:v>
                </c:pt>
                <c:pt idx="504">
                  <c:v>155.35170370370372</c:v>
                </c:pt>
                <c:pt idx="505">
                  <c:v>157.57037037037037</c:v>
                </c:pt>
                <c:pt idx="506">
                  <c:v>159.808</c:v>
                </c:pt>
                <c:pt idx="507">
                  <c:v>162.0645925925926</c:v>
                </c:pt>
                <c:pt idx="508">
                  <c:v>164.3401481481481</c:v>
                </c:pt>
                <c:pt idx="509">
                  <c:v>166.63466666666665</c:v>
                </c:pt>
                <c:pt idx="510">
                  <c:v>168.9481481481481</c:v>
                </c:pt>
                <c:pt idx="511">
                  <c:v>171.28059259259254</c:v>
                </c:pt>
                <c:pt idx="512">
                  <c:v>173.632</c:v>
                </c:pt>
                <c:pt idx="513">
                  <c:v>176.0023703703704</c:v>
                </c:pt>
                <c:pt idx="514">
                  <c:v>178.39170370370368</c:v>
                </c:pt>
                <c:pt idx="515">
                  <c:v>180.79999999999998</c:v>
                </c:pt>
                <c:pt idx="516">
                  <c:v>183.22725925925923</c:v>
                </c:pt>
                <c:pt idx="517">
                  <c:v>185.67348148148145</c:v>
                </c:pt>
                <c:pt idx="518">
                  <c:v>188.13866666666664</c:v>
                </c:pt>
                <c:pt idx="519">
                  <c:v>190.62281481481483</c:v>
                </c:pt>
                <c:pt idx="520">
                  <c:v>193.1259259259259</c:v>
                </c:pt>
                <c:pt idx="521">
                  <c:v>195.64799999999997</c:v>
                </c:pt>
                <c:pt idx="522">
                  <c:v>198.189037037037</c:v>
                </c:pt>
                <c:pt idx="523">
                  <c:v>200.749037037037</c:v>
                </c:pt>
                <c:pt idx="524">
                  <c:v>203.32799999999997</c:v>
                </c:pt>
                <c:pt idx="525">
                  <c:v>205.92592592592587</c:v>
                </c:pt>
                <c:pt idx="526">
                  <c:v>208.54281481481473</c:v>
                </c:pt>
                <c:pt idx="527">
                  <c:v>211.1786666666667</c:v>
                </c:pt>
                <c:pt idx="528">
                  <c:v>213.8334814814815</c:v>
                </c:pt>
                <c:pt idx="529">
                  <c:v>216.50725925925923</c:v>
                </c:pt>
                <c:pt idx="530">
                  <c:v>219.2</c:v>
                </c:pt>
                <c:pt idx="531">
                  <c:v>221.91170370370364</c:v>
                </c:pt>
                <c:pt idx="532">
                  <c:v>224.64237037037034</c:v>
                </c:pt>
                <c:pt idx="533">
                  <c:v>227.3919999999999</c:v>
                </c:pt>
                <c:pt idx="534">
                  <c:v>230.16059259259262</c:v>
                </c:pt>
                <c:pt idx="535">
                  <c:v>232.94814814814814</c:v>
                </c:pt>
                <c:pt idx="536">
                  <c:v>235.75466666666668</c:v>
                </c:pt>
                <c:pt idx="537">
                  <c:v>238.58014814814814</c:v>
                </c:pt>
                <c:pt idx="538">
                  <c:v>241.42459259259257</c:v>
                </c:pt>
                <c:pt idx="539">
                  <c:v>244.28799999999998</c:v>
                </c:pt>
                <c:pt idx="540">
                  <c:v>247.1703703703703</c:v>
                </c:pt>
                <c:pt idx="541">
                  <c:v>250.07170370370366</c:v>
                </c:pt>
                <c:pt idx="542">
                  <c:v>252.99200000000002</c:v>
                </c:pt>
                <c:pt idx="543">
                  <c:v>255.9312592592592</c:v>
                </c:pt>
                <c:pt idx="544">
                  <c:v>258.8894814814815</c:v>
                </c:pt>
                <c:pt idx="545">
                  <c:v>261.8666666666666</c:v>
                </c:pt>
                <c:pt idx="546">
                  <c:v>264.8628148148148</c:v>
                </c:pt>
                <c:pt idx="547">
                  <c:v>267.87792592592587</c:v>
                </c:pt>
                <c:pt idx="548">
                  <c:v>270.9119999999999</c:v>
                </c:pt>
                <c:pt idx="549">
                  <c:v>273.96503703703706</c:v>
                </c:pt>
                <c:pt idx="550">
                  <c:v>277.03703703703707</c:v>
                </c:pt>
                <c:pt idx="551">
                  <c:v>280.12799999999993</c:v>
                </c:pt>
                <c:pt idx="552">
                  <c:v>283.2379259259259</c:v>
                </c:pt>
                <c:pt idx="553">
                  <c:v>286.3668148148148</c:v>
                </c:pt>
                <c:pt idx="554">
                  <c:v>289.5146666666666</c:v>
                </c:pt>
                <c:pt idx="555">
                  <c:v>292.68148148148146</c:v>
                </c:pt>
                <c:pt idx="556">
                  <c:v>295.8672592592592</c:v>
                </c:pt>
                <c:pt idx="557">
                  <c:v>299.072</c:v>
                </c:pt>
                <c:pt idx="558">
                  <c:v>302.2957037037037</c:v>
                </c:pt>
                <c:pt idx="559">
                  <c:v>305.53837037037033</c:v>
                </c:pt>
                <c:pt idx="560">
                  <c:v>308.79999999999995</c:v>
                </c:pt>
                <c:pt idx="561">
                  <c:v>312.08059259259255</c:v>
                </c:pt>
                <c:pt idx="562">
                  <c:v>315.3801481481481</c:v>
                </c:pt>
                <c:pt idx="563">
                  <c:v>318.69866666666667</c:v>
                </c:pt>
                <c:pt idx="564">
                  <c:v>322.03614814814813</c:v>
                </c:pt>
                <c:pt idx="565">
                  <c:v>325.39259259259256</c:v>
                </c:pt>
                <c:pt idx="566">
                  <c:v>328.768</c:v>
                </c:pt>
                <c:pt idx="567">
                  <c:v>332.16237037037035</c:v>
                </c:pt>
                <c:pt idx="568">
                  <c:v>335.57570370370365</c:v>
                </c:pt>
                <c:pt idx="569">
                  <c:v>339.008</c:v>
                </c:pt>
                <c:pt idx="570">
                  <c:v>342.45925925925917</c:v>
                </c:pt>
                <c:pt idx="571">
                  <c:v>345.92948148148145</c:v>
                </c:pt>
                <c:pt idx="572">
                  <c:v>349.4186666666667</c:v>
                </c:pt>
                <c:pt idx="573">
                  <c:v>352.92681481481475</c:v>
                </c:pt>
                <c:pt idx="574">
                  <c:v>356.4539259259259</c:v>
                </c:pt>
                <c:pt idx="575">
                  <c:v>360</c:v>
                </c:pt>
                <c:pt idx="576">
                  <c:v>363.565037037037</c:v>
                </c:pt>
                <c:pt idx="577">
                  <c:v>367.1490370370369</c:v>
                </c:pt>
                <c:pt idx="578">
                  <c:v>370.75199999999995</c:v>
                </c:pt>
                <c:pt idx="579">
                  <c:v>374.37392592592596</c:v>
                </c:pt>
                <c:pt idx="580">
                  <c:v>378.0148148148148</c:v>
                </c:pt>
                <c:pt idx="581">
                  <c:v>381.67466666666667</c:v>
                </c:pt>
                <c:pt idx="582">
                  <c:v>385.3534814814815</c:v>
                </c:pt>
                <c:pt idx="583">
                  <c:v>389.05125925925927</c:v>
                </c:pt>
                <c:pt idx="584">
                  <c:v>392.76800000000003</c:v>
                </c:pt>
                <c:pt idx="585">
                  <c:v>396.50370370370365</c:v>
                </c:pt>
                <c:pt idx="586">
                  <c:v>400.25837037037036</c:v>
                </c:pt>
                <c:pt idx="587">
                  <c:v>404.032</c:v>
                </c:pt>
                <c:pt idx="588">
                  <c:v>407.82459259259264</c:v>
                </c:pt>
                <c:pt idx="589">
                  <c:v>411.63614814814815</c:v>
                </c:pt>
                <c:pt idx="590">
                  <c:v>415.46666666666664</c:v>
                </c:pt>
                <c:pt idx="591">
                  <c:v>419.3161481481481</c:v>
                </c:pt>
                <c:pt idx="592">
                  <c:v>423.18459259259254</c:v>
                </c:pt>
                <c:pt idx="593">
                  <c:v>427.07199999999995</c:v>
                </c:pt>
                <c:pt idx="594">
                  <c:v>430.9783703703703</c:v>
                </c:pt>
                <c:pt idx="595">
                  <c:v>434.90370370370357</c:v>
                </c:pt>
                <c:pt idx="596">
                  <c:v>438.8479999999999</c:v>
                </c:pt>
                <c:pt idx="597">
                  <c:v>442.8112592592591</c:v>
                </c:pt>
                <c:pt idx="598">
                  <c:v>446.79348148148154</c:v>
                </c:pt>
                <c:pt idx="599">
                  <c:v>450.7946666666668</c:v>
                </c:pt>
                <c:pt idx="600">
                  <c:v>454.8148148148149</c:v>
                </c:pt>
                <c:pt idx="601">
                  <c:v>458.85392592592586</c:v>
                </c:pt>
                <c:pt idx="602">
                  <c:v>462.9119999999999</c:v>
                </c:pt>
                <c:pt idx="603">
                  <c:v>466.98903703703706</c:v>
                </c:pt>
                <c:pt idx="604">
                  <c:v>471.08503703703707</c:v>
                </c:pt>
                <c:pt idx="605">
                  <c:v>475.19999999999993</c:v>
                </c:pt>
                <c:pt idx="606">
                  <c:v>479.3339259259259</c:v>
                </c:pt>
                <c:pt idx="607">
                  <c:v>483.4868148148147</c:v>
                </c:pt>
                <c:pt idx="608">
                  <c:v>487.6586666666666</c:v>
                </c:pt>
                <c:pt idx="609">
                  <c:v>491.84948148148135</c:v>
                </c:pt>
                <c:pt idx="610">
                  <c:v>496.0592592592591</c:v>
                </c:pt>
                <c:pt idx="611">
                  <c:v>500.2879999999998</c:v>
                </c:pt>
                <c:pt idx="612">
                  <c:v>504.5357037037036</c:v>
                </c:pt>
                <c:pt idx="613">
                  <c:v>508.80237037037045</c:v>
                </c:pt>
                <c:pt idx="614">
                  <c:v>513.0880000000001</c:v>
                </c:pt>
                <c:pt idx="615">
                  <c:v>517.3925925925927</c:v>
                </c:pt>
                <c:pt idx="616">
                  <c:v>521.7161481481482</c:v>
                </c:pt>
                <c:pt idx="617">
                  <c:v>526.0586666666667</c:v>
                </c:pt>
                <c:pt idx="618">
                  <c:v>530.4201481481481</c:v>
                </c:pt>
                <c:pt idx="619">
                  <c:v>534.8005925925926</c:v>
                </c:pt>
                <c:pt idx="620">
                  <c:v>539.2</c:v>
                </c:pt>
              </c:numCache>
            </c:numRef>
          </c:val>
          <c:smooth val="0"/>
        </c:ser>
        <c:ser>
          <c:idx val="0"/>
          <c:order val="3"/>
          <c:tx>
            <c:strRef>
              <c:f>'Hidden calculations'!$Y$1</c:f>
              <c:strCache>
                <c:ptCount val="1"/>
                <c:pt idx="0">
                  <c:v>Price</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'Hidden calculations'!$S$2:$S$622</c:f>
              <c:numCache>
                <c:ptCount val="621"/>
                <c:pt idx="0">
                  <c:v>0</c:v>
                </c:pt>
                <c:pt idx="1">
                  <c:v>0.2</c:v>
                </c:pt>
                <c:pt idx="2">
                  <c:v>0.4</c:v>
                </c:pt>
                <c:pt idx="3">
                  <c:v>0.6000000000000001</c:v>
                </c:pt>
                <c:pt idx="4">
                  <c:v>0.8</c:v>
                </c:pt>
                <c:pt idx="5">
                  <c:v>1</c:v>
                </c:pt>
                <c:pt idx="6">
                  <c:v>1.2</c:v>
                </c:pt>
                <c:pt idx="7">
                  <c:v>1.4</c:v>
                </c:pt>
                <c:pt idx="8">
                  <c:v>1.5999999999999999</c:v>
                </c:pt>
                <c:pt idx="9">
                  <c:v>1.7999999999999998</c:v>
                </c:pt>
                <c:pt idx="10">
                  <c:v>1.9999999999999998</c:v>
                </c:pt>
                <c:pt idx="11">
                  <c:v>2.1999999999999997</c:v>
                </c:pt>
                <c:pt idx="12">
                  <c:v>2.4</c:v>
                </c:pt>
                <c:pt idx="13">
                  <c:v>2.6</c:v>
                </c:pt>
                <c:pt idx="14">
                  <c:v>2.8000000000000003</c:v>
                </c:pt>
                <c:pt idx="15">
                  <c:v>3.0000000000000004</c:v>
                </c:pt>
                <c:pt idx="16">
                  <c:v>3.2000000000000006</c:v>
                </c:pt>
                <c:pt idx="17">
                  <c:v>3.400000000000001</c:v>
                </c:pt>
                <c:pt idx="18">
                  <c:v>3.600000000000001</c:v>
                </c:pt>
                <c:pt idx="19">
                  <c:v>3.800000000000001</c:v>
                </c:pt>
                <c:pt idx="20">
                  <c:v>4.000000000000001</c:v>
                </c:pt>
                <c:pt idx="21">
                  <c:v>4.200000000000001</c:v>
                </c:pt>
                <c:pt idx="22">
                  <c:v>4.400000000000001</c:v>
                </c:pt>
                <c:pt idx="23">
                  <c:v>4.600000000000001</c:v>
                </c:pt>
                <c:pt idx="24">
                  <c:v>4.800000000000002</c:v>
                </c:pt>
                <c:pt idx="25">
                  <c:v>5.000000000000002</c:v>
                </c:pt>
                <c:pt idx="26">
                  <c:v>5.200000000000002</c:v>
                </c:pt>
                <c:pt idx="27">
                  <c:v>5.400000000000002</c:v>
                </c:pt>
                <c:pt idx="28">
                  <c:v>5.600000000000002</c:v>
                </c:pt>
                <c:pt idx="29">
                  <c:v>5.8000000000000025</c:v>
                </c:pt>
                <c:pt idx="30">
                  <c:v>6.000000000000003</c:v>
                </c:pt>
                <c:pt idx="31">
                  <c:v>6.200000000000003</c:v>
                </c:pt>
                <c:pt idx="32">
                  <c:v>6.400000000000003</c:v>
                </c:pt>
                <c:pt idx="33">
                  <c:v>6.600000000000003</c:v>
                </c:pt>
                <c:pt idx="34">
                  <c:v>6.800000000000003</c:v>
                </c:pt>
                <c:pt idx="35">
                  <c:v>7.0000000000000036</c:v>
                </c:pt>
                <c:pt idx="36">
                  <c:v>7.200000000000004</c:v>
                </c:pt>
                <c:pt idx="37">
                  <c:v>7.400000000000004</c:v>
                </c:pt>
                <c:pt idx="38">
                  <c:v>7.600000000000004</c:v>
                </c:pt>
                <c:pt idx="39">
                  <c:v>7.800000000000004</c:v>
                </c:pt>
                <c:pt idx="40">
                  <c:v>8.000000000000004</c:v>
                </c:pt>
                <c:pt idx="41">
                  <c:v>8.200000000000003</c:v>
                </c:pt>
                <c:pt idx="42">
                  <c:v>8.400000000000002</c:v>
                </c:pt>
                <c:pt idx="43">
                  <c:v>8.600000000000001</c:v>
                </c:pt>
                <c:pt idx="44">
                  <c:v>8.8</c:v>
                </c:pt>
                <c:pt idx="45">
                  <c:v>9</c:v>
                </c:pt>
                <c:pt idx="46">
                  <c:v>9.2</c:v>
                </c:pt>
                <c:pt idx="47">
                  <c:v>9.399999999999999</c:v>
                </c:pt>
                <c:pt idx="48">
                  <c:v>9.599999999999998</c:v>
                </c:pt>
                <c:pt idx="49">
                  <c:v>9.799999999999997</c:v>
                </c:pt>
                <c:pt idx="50">
                  <c:v>9.999999999999996</c:v>
                </c:pt>
                <c:pt idx="51">
                  <c:v>10.199999999999996</c:v>
                </c:pt>
                <c:pt idx="52">
                  <c:v>10.399999999999995</c:v>
                </c:pt>
                <c:pt idx="53">
                  <c:v>10.599999999999994</c:v>
                </c:pt>
                <c:pt idx="54">
                  <c:v>10.799999999999994</c:v>
                </c:pt>
                <c:pt idx="55">
                  <c:v>10.999999999999993</c:v>
                </c:pt>
                <c:pt idx="56">
                  <c:v>11.199999999999992</c:v>
                </c:pt>
                <c:pt idx="57">
                  <c:v>11.399999999999991</c:v>
                </c:pt>
                <c:pt idx="58">
                  <c:v>11.59999999999999</c:v>
                </c:pt>
                <c:pt idx="59">
                  <c:v>11.79999999999999</c:v>
                </c:pt>
                <c:pt idx="60">
                  <c:v>11.99999999999999</c:v>
                </c:pt>
                <c:pt idx="61">
                  <c:v>12.199999999999989</c:v>
                </c:pt>
                <c:pt idx="62">
                  <c:v>12.399999999999988</c:v>
                </c:pt>
                <c:pt idx="63">
                  <c:v>12.599999999999987</c:v>
                </c:pt>
                <c:pt idx="64">
                  <c:v>12.799999999999986</c:v>
                </c:pt>
                <c:pt idx="65">
                  <c:v>12.999999999999986</c:v>
                </c:pt>
                <c:pt idx="66">
                  <c:v>13.199999999999985</c:v>
                </c:pt>
                <c:pt idx="67">
                  <c:v>13.399999999999984</c:v>
                </c:pt>
                <c:pt idx="68">
                  <c:v>13.599999999999984</c:v>
                </c:pt>
                <c:pt idx="69">
                  <c:v>13.799999999999983</c:v>
                </c:pt>
                <c:pt idx="70">
                  <c:v>13.999999999999982</c:v>
                </c:pt>
                <c:pt idx="71">
                  <c:v>14.199999999999982</c:v>
                </c:pt>
                <c:pt idx="72">
                  <c:v>14.39999999999998</c:v>
                </c:pt>
                <c:pt idx="73">
                  <c:v>14.59999999999998</c:v>
                </c:pt>
                <c:pt idx="74">
                  <c:v>14.79999999999998</c:v>
                </c:pt>
                <c:pt idx="75">
                  <c:v>14.999999999999979</c:v>
                </c:pt>
                <c:pt idx="76">
                  <c:v>15.199999999999978</c:v>
                </c:pt>
                <c:pt idx="77">
                  <c:v>15.399999999999977</c:v>
                </c:pt>
                <c:pt idx="78">
                  <c:v>15.599999999999977</c:v>
                </c:pt>
                <c:pt idx="79">
                  <c:v>15.799999999999976</c:v>
                </c:pt>
                <c:pt idx="80">
                  <c:v>15.999999999999975</c:v>
                </c:pt>
                <c:pt idx="81">
                  <c:v>16.199999999999974</c:v>
                </c:pt>
                <c:pt idx="82">
                  <c:v>16.399999999999974</c:v>
                </c:pt>
                <c:pt idx="83">
                  <c:v>16.599999999999973</c:v>
                </c:pt>
                <c:pt idx="84">
                  <c:v>16.799999999999972</c:v>
                </c:pt>
                <c:pt idx="85">
                  <c:v>16.99999999999997</c:v>
                </c:pt>
                <c:pt idx="86">
                  <c:v>17.19999999999997</c:v>
                </c:pt>
                <c:pt idx="87">
                  <c:v>17.39999999999997</c:v>
                </c:pt>
                <c:pt idx="88">
                  <c:v>17.59999999999997</c:v>
                </c:pt>
                <c:pt idx="89">
                  <c:v>17.79999999999997</c:v>
                </c:pt>
                <c:pt idx="90">
                  <c:v>17.999999999999968</c:v>
                </c:pt>
                <c:pt idx="91">
                  <c:v>18.199999999999967</c:v>
                </c:pt>
                <c:pt idx="92">
                  <c:v>18.399999999999967</c:v>
                </c:pt>
                <c:pt idx="93">
                  <c:v>18.599999999999966</c:v>
                </c:pt>
                <c:pt idx="94">
                  <c:v>18.799999999999965</c:v>
                </c:pt>
                <c:pt idx="95">
                  <c:v>18.999999999999964</c:v>
                </c:pt>
                <c:pt idx="96">
                  <c:v>19.199999999999964</c:v>
                </c:pt>
                <c:pt idx="97">
                  <c:v>19.399999999999963</c:v>
                </c:pt>
                <c:pt idx="98">
                  <c:v>19.599999999999962</c:v>
                </c:pt>
                <c:pt idx="99">
                  <c:v>19.79999999999996</c:v>
                </c:pt>
                <c:pt idx="100">
                  <c:v>19.99999999999996</c:v>
                </c:pt>
                <c:pt idx="101">
                  <c:v>20.19999999999996</c:v>
                </c:pt>
                <c:pt idx="102">
                  <c:v>20.39999999999996</c:v>
                </c:pt>
                <c:pt idx="103">
                  <c:v>20.59999999999996</c:v>
                </c:pt>
                <c:pt idx="104">
                  <c:v>20.799999999999958</c:v>
                </c:pt>
                <c:pt idx="105">
                  <c:v>20.999999999999957</c:v>
                </c:pt>
                <c:pt idx="106">
                  <c:v>21.199999999999957</c:v>
                </c:pt>
                <c:pt idx="107">
                  <c:v>21.399999999999956</c:v>
                </c:pt>
                <c:pt idx="108">
                  <c:v>21.599999999999955</c:v>
                </c:pt>
                <c:pt idx="109">
                  <c:v>21.799999999999955</c:v>
                </c:pt>
                <c:pt idx="110">
                  <c:v>21.999999999999954</c:v>
                </c:pt>
                <c:pt idx="111">
                  <c:v>22.199999999999953</c:v>
                </c:pt>
                <c:pt idx="112">
                  <c:v>22.399999999999952</c:v>
                </c:pt>
                <c:pt idx="113">
                  <c:v>22.59999999999995</c:v>
                </c:pt>
                <c:pt idx="114">
                  <c:v>22.79999999999995</c:v>
                </c:pt>
                <c:pt idx="115">
                  <c:v>22.99999999999995</c:v>
                </c:pt>
                <c:pt idx="116">
                  <c:v>23.19999999999995</c:v>
                </c:pt>
                <c:pt idx="117">
                  <c:v>23.39999999999995</c:v>
                </c:pt>
                <c:pt idx="118">
                  <c:v>23.599999999999948</c:v>
                </c:pt>
                <c:pt idx="119">
                  <c:v>23.799999999999947</c:v>
                </c:pt>
                <c:pt idx="120">
                  <c:v>23.999999999999947</c:v>
                </c:pt>
                <c:pt idx="121">
                  <c:v>24.199999999999946</c:v>
                </c:pt>
                <c:pt idx="122">
                  <c:v>24.399999999999945</c:v>
                </c:pt>
                <c:pt idx="123">
                  <c:v>24.599999999999945</c:v>
                </c:pt>
                <c:pt idx="124">
                  <c:v>24.799999999999944</c:v>
                </c:pt>
                <c:pt idx="125">
                  <c:v>24.999999999999943</c:v>
                </c:pt>
                <c:pt idx="126">
                  <c:v>25.199999999999942</c:v>
                </c:pt>
                <c:pt idx="127">
                  <c:v>25.39999999999994</c:v>
                </c:pt>
                <c:pt idx="128">
                  <c:v>25.59999999999994</c:v>
                </c:pt>
                <c:pt idx="129">
                  <c:v>25.79999999999994</c:v>
                </c:pt>
                <c:pt idx="130">
                  <c:v>25.99999999999994</c:v>
                </c:pt>
                <c:pt idx="131">
                  <c:v>26.19999999999994</c:v>
                </c:pt>
                <c:pt idx="132">
                  <c:v>26.399999999999938</c:v>
                </c:pt>
                <c:pt idx="133">
                  <c:v>26.599999999999937</c:v>
                </c:pt>
                <c:pt idx="134">
                  <c:v>26.799999999999937</c:v>
                </c:pt>
                <c:pt idx="135">
                  <c:v>26.999999999999936</c:v>
                </c:pt>
                <c:pt idx="136">
                  <c:v>27.199999999999935</c:v>
                </c:pt>
                <c:pt idx="137">
                  <c:v>27.399999999999935</c:v>
                </c:pt>
                <c:pt idx="138">
                  <c:v>27.599999999999934</c:v>
                </c:pt>
                <c:pt idx="139">
                  <c:v>27.799999999999933</c:v>
                </c:pt>
                <c:pt idx="140">
                  <c:v>27.999999999999932</c:v>
                </c:pt>
                <c:pt idx="141">
                  <c:v>28.199999999999932</c:v>
                </c:pt>
                <c:pt idx="142">
                  <c:v>28.39999999999993</c:v>
                </c:pt>
                <c:pt idx="143">
                  <c:v>28.59999999999993</c:v>
                </c:pt>
                <c:pt idx="144">
                  <c:v>28.79999999999993</c:v>
                </c:pt>
                <c:pt idx="145">
                  <c:v>28.99999999999993</c:v>
                </c:pt>
                <c:pt idx="146">
                  <c:v>29.19999999999993</c:v>
                </c:pt>
                <c:pt idx="147">
                  <c:v>29.399999999999928</c:v>
                </c:pt>
                <c:pt idx="148">
                  <c:v>29.599999999999927</c:v>
                </c:pt>
                <c:pt idx="149">
                  <c:v>29.799999999999926</c:v>
                </c:pt>
                <c:pt idx="150">
                  <c:v>29.999999999999925</c:v>
                </c:pt>
                <c:pt idx="151">
                  <c:v>30.199999999999925</c:v>
                </c:pt>
                <c:pt idx="152">
                  <c:v>30.399999999999924</c:v>
                </c:pt>
                <c:pt idx="153">
                  <c:v>30.599999999999923</c:v>
                </c:pt>
                <c:pt idx="154">
                  <c:v>30.799999999999923</c:v>
                </c:pt>
                <c:pt idx="155">
                  <c:v>30.999999999999922</c:v>
                </c:pt>
                <c:pt idx="156">
                  <c:v>31.19999999999992</c:v>
                </c:pt>
                <c:pt idx="157">
                  <c:v>31.39999999999992</c:v>
                </c:pt>
                <c:pt idx="158">
                  <c:v>31.59999999999992</c:v>
                </c:pt>
                <c:pt idx="159">
                  <c:v>31.79999999999992</c:v>
                </c:pt>
                <c:pt idx="160">
                  <c:v>31.99999999999992</c:v>
                </c:pt>
                <c:pt idx="161">
                  <c:v>32.19999999999992</c:v>
                </c:pt>
                <c:pt idx="162">
                  <c:v>32.39999999999992</c:v>
                </c:pt>
                <c:pt idx="163">
                  <c:v>32.59999999999992</c:v>
                </c:pt>
                <c:pt idx="164">
                  <c:v>32.799999999999926</c:v>
                </c:pt>
                <c:pt idx="165">
                  <c:v>32.99999999999993</c:v>
                </c:pt>
                <c:pt idx="166">
                  <c:v>33.19999999999993</c:v>
                </c:pt>
                <c:pt idx="167">
                  <c:v>33.399999999999935</c:v>
                </c:pt>
                <c:pt idx="168">
                  <c:v>33.59999999999994</c:v>
                </c:pt>
                <c:pt idx="169">
                  <c:v>33.79999999999994</c:v>
                </c:pt>
                <c:pt idx="170">
                  <c:v>33.99999999999994</c:v>
                </c:pt>
                <c:pt idx="171">
                  <c:v>34.199999999999946</c:v>
                </c:pt>
                <c:pt idx="172">
                  <c:v>34.39999999999995</c:v>
                </c:pt>
                <c:pt idx="173">
                  <c:v>34.59999999999995</c:v>
                </c:pt>
                <c:pt idx="174">
                  <c:v>34.799999999999955</c:v>
                </c:pt>
                <c:pt idx="175">
                  <c:v>34.99999999999996</c:v>
                </c:pt>
                <c:pt idx="176">
                  <c:v>35.19999999999996</c:v>
                </c:pt>
                <c:pt idx="177">
                  <c:v>35.39999999999996</c:v>
                </c:pt>
                <c:pt idx="178">
                  <c:v>35.599999999999966</c:v>
                </c:pt>
                <c:pt idx="179">
                  <c:v>35.79999999999997</c:v>
                </c:pt>
                <c:pt idx="180">
                  <c:v>35.99999999999997</c:v>
                </c:pt>
                <c:pt idx="181">
                  <c:v>36.199999999999974</c:v>
                </c:pt>
                <c:pt idx="182">
                  <c:v>36.39999999999998</c:v>
                </c:pt>
                <c:pt idx="183">
                  <c:v>36.59999999999998</c:v>
                </c:pt>
                <c:pt idx="184">
                  <c:v>36.79999999999998</c:v>
                </c:pt>
                <c:pt idx="185">
                  <c:v>36.999999999999986</c:v>
                </c:pt>
                <c:pt idx="186">
                  <c:v>37.19999999999999</c:v>
                </c:pt>
                <c:pt idx="187">
                  <c:v>37.39999999999999</c:v>
                </c:pt>
                <c:pt idx="188">
                  <c:v>37.599999999999994</c:v>
                </c:pt>
                <c:pt idx="189">
                  <c:v>37.8</c:v>
                </c:pt>
                <c:pt idx="190">
                  <c:v>38</c:v>
                </c:pt>
                <c:pt idx="191">
                  <c:v>38.2</c:v>
                </c:pt>
                <c:pt idx="192">
                  <c:v>38.400000000000006</c:v>
                </c:pt>
                <c:pt idx="193">
                  <c:v>38.60000000000001</c:v>
                </c:pt>
                <c:pt idx="194">
                  <c:v>38.80000000000001</c:v>
                </c:pt>
                <c:pt idx="195">
                  <c:v>39.000000000000014</c:v>
                </c:pt>
                <c:pt idx="196">
                  <c:v>39.20000000000002</c:v>
                </c:pt>
                <c:pt idx="197">
                  <c:v>39.40000000000002</c:v>
                </c:pt>
                <c:pt idx="198">
                  <c:v>39.60000000000002</c:v>
                </c:pt>
                <c:pt idx="199">
                  <c:v>39.800000000000026</c:v>
                </c:pt>
                <c:pt idx="200">
                  <c:v>40.00000000000003</c:v>
                </c:pt>
                <c:pt idx="201">
                  <c:v>40.20000000000003</c:v>
                </c:pt>
                <c:pt idx="202">
                  <c:v>40.400000000000034</c:v>
                </c:pt>
                <c:pt idx="203">
                  <c:v>40.60000000000004</c:v>
                </c:pt>
                <c:pt idx="204">
                  <c:v>40.80000000000004</c:v>
                </c:pt>
                <c:pt idx="205">
                  <c:v>41.00000000000004</c:v>
                </c:pt>
                <c:pt idx="206">
                  <c:v>41.200000000000045</c:v>
                </c:pt>
                <c:pt idx="207">
                  <c:v>41.40000000000005</c:v>
                </c:pt>
                <c:pt idx="208">
                  <c:v>41.60000000000005</c:v>
                </c:pt>
                <c:pt idx="209">
                  <c:v>41.800000000000054</c:v>
                </c:pt>
                <c:pt idx="210">
                  <c:v>42.00000000000006</c:v>
                </c:pt>
                <c:pt idx="211">
                  <c:v>42.20000000000006</c:v>
                </c:pt>
                <c:pt idx="212">
                  <c:v>42.40000000000006</c:v>
                </c:pt>
                <c:pt idx="213">
                  <c:v>42.600000000000065</c:v>
                </c:pt>
                <c:pt idx="214">
                  <c:v>42.80000000000007</c:v>
                </c:pt>
                <c:pt idx="215">
                  <c:v>43.00000000000007</c:v>
                </c:pt>
                <c:pt idx="216">
                  <c:v>43.200000000000074</c:v>
                </c:pt>
                <c:pt idx="217">
                  <c:v>43.40000000000008</c:v>
                </c:pt>
                <c:pt idx="218">
                  <c:v>43.60000000000008</c:v>
                </c:pt>
                <c:pt idx="219">
                  <c:v>43.80000000000008</c:v>
                </c:pt>
                <c:pt idx="220">
                  <c:v>44.000000000000085</c:v>
                </c:pt>
                <c:pt idx="221">
                  <c:v>44.20000000000009</c:v>
                </c:pt>
                <c:pt idx="222">
                  <c:v>44.40000000000009</c:v>
                </c:pt>
                <c:pt idx="223">
                  <c:v>44.600000000000094</c:v>
                </c:pt>
                <c:pt idx="224">
                  <c:v>44.8000000000001</c:v>
                </c:pt>
                <c:pt idx="225">
                  <c:v>45.0000000000001</c:v>
                </c:pt>
                <c:pt idx="226">
                  <c:v>45.2000000000001</c:v>
                </c:pt>
                <c:pt idx="227">
                  <c:v>45.400000000000105</c:v>
                </c:pt>
                <c:pt idx="228">
                  <c:v>45.60000000000011</c:v>
                </c:pt>
                <c:pt idx="229">
                  <c:v>45.80000000000011</c:v>
                </c:pt>
                <c:pt idx="230">
                  <c:v>46.000000000000114</c:v>
                </c:pt>
                <c:pt idx="231">
                  <c:v>46.20000000000012</c:v>
                </c:pt>
                <c:pt idx="232">
                  <c:v>46.40000000000012</c:v>
                </c:pt>
                <c:pt idx="233">
                  <c:v>46.60000000000012</c:v>
                </c:pt>
                <c:pt idx="234">
                  <c:v>46.800000000000125</c:v>
                </c:pt>
                <c:pt idx="235">
                  <c:v>47.00000000000013</c:v>
                </c:pt>
                <c:pt idx="236">
                  <c:v>47.20000000000013</c:v>
                </c:pt>
                <c:pt idx="237">
                  <c:v>47.400000000000134</c:v>
                </c:pt>
                <c:pt idx="238">
                  <c:v>47.600000000000136</c:v>
                </c:pt>
                <c:pt idx="239">
                  <c:v>47.80000000000014</c:v>
                </c:pt>
                <c:pt idx="240">
                  <c:v>48.00000000000014</c:v>
                </c:pt>
                <c:pt idx="241">
                  <c:v>48.200000000000145</c:v>
                </c:pt>
                <c:pt idx="242">
                  <c:v>48.40000000000015</c:v>
                </c:pt>
                <c:pt idx="243">
                  <c:v>48.60000000000015</c:v>
                </c:pt>
                <c:pt idx="244">
                  <c:v>48.80000000000015</c:v>
                </c:pt>
                <c:pt idx="245">
                  <c:v>49.000000000000156</c:v>
                </c:pt>
                <c:pt idx="246">
                  <c:v>49.20000000000016</c:v>
                </c:pt>
                <c:pt idx="247">
                  <c:v>49.40000000000016</c:v>
                </c:pt>
                <c:pt idx="248">
                  <c:v>49.600000000000165</c:v>
                </c:pt>
                <c:pt idx="249">
                  <c:v>49.80000000000017</c:v>
                </c:pt>
                <c:pt idx="250">
                  <c:v>50.00000000000017</c:v>
                </c:pt>
                <c:pt idx="251">
                  <c:v>50.20000000000017</c:v>
                </c:pt>
                <c:pt idx="252">
                  <c:v>50.400000000000176</c:v>
                </c:pt>
                <c:pt idx="253">
                  <c:v>50.60000000000018</c:v>
                </c:pt>
                <c:pt idx="254">
                  <c:v>50.80000000000018</c:v>
                </c:pt>
                <c:pt idx="255">
                  <c:v>51.000000000000185</c:v>
                </c:pt>
                <c:pt idx="256">
                  <c:v>51.20000000000019</c:v>
                </c:pt>
                <c:pt idx="257">
                  <c:v>51.40000000000019</c:v>
                </c:pt>
                <c:pt idx="258">
                  <c:v>51.60000000000019</c:v>
                </c:pt>
                <c:pt idx="259">
                  <c:v>51.800000000000196</c:v>
                </c:pt>
                <c:pt idx="260">
                  <c:v>52.0000000000002</c:v>
                </c:pt>
                <c:pt idx="261">
                  <c:v>52.2000000000002</c:v>
                </c:pt>
                <c:pt idx="262">
                  <c:v>52.400000000000205</c:v>
                </c:pt>
                <c:pt idx="263">
                  <c:v>52.60000000000021</c:v>
                </c:pt>
                <c:pt idx="264">
                  <c:v>52.80000000000021</c:v>
                </c:pt>
                <c:pt idx="265">
                  <c:v>53.00000000000021</c:v>
                </c:pt>
                <c:pt idx="266">
                  <c:v>53.200000000000216</c:v>
                </c:pt>
                <c:pt idx="267">
                  <c:v>53.40000000000022</c:v>
                </c:pt>
                <c:pt idx="268">
                  <c:v>53.60000000000022</c:v>
                </c:pt>
                <c:pt idx="269">
                  <c:v>53.800000000000225</c:v>
                </c:pt>
                <c:pt idx="270">
                  <c:v>54.00000000000023</c:v>
                </c:pt>
                <c:pt idx="271">
                  <c:v>54.20000000000023</c:v>
                </c:pt>
                <c:pt idx="272">
                  <c:v>54.40000000000023</c:v>
                </c:pt>
                <c:pt idx="273">
                  <c:v>54.600000000000236</c:v>
                </c:pt>
                <c:pt idx="274">
                  <c:v>54.80000000000024</c:v>
                </c:pt>
                <c:pt idx="275">
                  <c:v>55.00000000000024</c:v>
                </c:pt>
                <c:pt idx="276">
                  <c:v>55.200000000000244</c:v>
                </c:pt>
                <c:pt idx="277">
                  <c:v>55.40000000000025</c:v>
                </c:pt>
                <c:pt idx="278">
                  <c:v>55.60000000000025</c:v>
                </c:pt>
                <c:pt idx="279">
                  <c:v>55.80000000000025</c:v>
                </c:pt>
                <c:pt idx="280">
                  <c:v>56.000000000000256</c:v>
                </c:pt>
                <c:pt idx="281">
                  <c:v>56.20000000000026</c:v>
                </c:pt>
                <c:pt idx="282">
                  <c:v>56.40000000000026</c:v>
                </c:pt>
                <c:pt idx="283">
                  <c:v>56.600000000000264</c:v>
                </c:pt>
                <c:pt idx="284">
                  <c:v>56.80000000000027</c:v>
                </c:pt>
                <c:pt idx="285">
                  <c:v>57.00000000000027</c:v>
                </c:pt>
                <c:pt idx="286">
                  <c:v>57.20000000000027</c:v>
                </c:pt>
                <c:pt idx="287">
                  <c:v>57.400000000000276</c:v>
                </c:pt>
                <c:pt idx="288">
                  <c:v>57.60000000000028</c:v>
                </c:pt>
                <c:pt idx="289">
                  <c:v>57.80000000000028</c:v>
                </c:pt>
                <c:pt idx="290">
                  <c:v>58.000000000000284</c:v>
                </c:pt>
                <c:pt idx="291">
                  <c:v>58.20000000000029</c:v>
                </c:pt>
                <c:pt idx="292">
                  <c:v>58.40000000000029</c:v>
                </c:pt>
                <c:pt idx="293">
                  <c:v>58.60000000000029</c:v>
                </c:pt>
                <c:pt idx="294">
                  <c:v>58.800000000000296</c:v>
                </c:pt>
                <c:pt idx="295">
                  <c:v>59.0000000000003</c:v>
                </c:pt>
                <c:pt idx="296">
                  <c:v>59.2000000000003</c:v>
                </c:pt>
                <c:pt idx="297">
                  <c:v>59.400000000000304</c:v>
                </c:pt>
                <c:pt idx="298">
                  <c:v>59.60000000000031</c:v>
                </c:pt>
                <c:pt idx="299">
                  <c:v>59.80000000000031</c:v>
                </c:pt>
                <c:pt idx="300">
                  <c:v>60.00000000000031</c:v>
                </c:pt>
                <c:pt idx="301">
                  <c:v>60</c:v>
                </c:pt>
                <c:pt idx="350">
                  <c:v>0</c:v>
                </c:pt>
                <c:pt idx="351">
                  <c:v>40</c:v>
                </c:pt>
                <c:pt idx="352">
                  <c:v>80</c:v>
                </c:pt>
                <c:pt idx="353">
                  <c:v>120</c:v>
                </c:pt>
                <c:pt idx="354">
                  <c:v>160</c:v>
                </c:pt>
                <c:pt idx="355">
                  <c:v>200</c:v>
                </c:pt>
                <c:pt idx="356">
                  <c:v>240</c:v>
                </c:pt>
                <c:pt idx="357">
                  <c:v>280</c:v>
                </c:pt>
                <c:pt idx="358">
                  <c:v>320</c:v>
                </c:pt>
                <c:pt idx="359">
                  <c:v>360</c:v>
                </c:pt>
                <c:pt idx="360">
                  <c:v>400</c:v>
                </c:pt>
                <c:pt idx="361">
                  <c:v>440</c:v>
                </c:pt>
                <c:pt idx="362">
                  <c:v>480</c:v>
                </c:pt>
                <c:pt idx="363">
                  <c:v>520</c:v>
                </c:pt>
                <c:pt idx="364">
                  <c:v>560</c:v>
                </c:pt>
                <c:pt idx="365">
                  <c:v>600</c:v>
                </c:pt>
                <c:pt idx="366">
                  <c:v>640</c:v>
                </c:pt>
                <c:pt idx="367">
                  <c:v>680</c:v>
                </c:pt>
                <c:pt idx="368">
                  <c:v>720</c:v>
                </c:pt>
                <c:pt idx="369">
                  <c:v>760</c:v>
                </c:pt>
                <c:pt idx="370">
                  <c:v>800</c:v>
                </c:pt>
                <c:pt idx="371">
                  <c:v>840</c:v>
                </c:pt>
                <c:pt idx="372">
                  <c:v>880</c:v>
                </c:pt>
                <c:pt idx="373">
                  <c:v>920</c:v>
                </c:pt>
                <c:pt idx="374">
                  <c:v>960</c:v>
                </c:pt>
                <c:pt idx="375">
                  <c:v>1000</c:v>
                </c:pt>
                <c:pt idx="376">
                  <c:v>1040</c:v>
                </c:pt>
                <c:pt idx="377">
                  <c:v>1080</c:v>
                </c:pt>
                <c:pt idx="378">
                  <c:v>1120</c:v>
                </c:pt>
                <c:pt idx="379">
                  <c:v>1160</c:v>
                </c:pt>
                <c:pt idx="380">
                  <c:v>1200</c:v>
                </c:pt>
                <c:pt idx="381">
                  <c:v>1240</c:v>
                </c:pt>
                <c:pt idx="382">
                  <c:v>1280</c:v>
                </c:pt>
                <c:pt idx="383">
                  <c:v>1320</c:v>
                </c:pt>
                <c:pt idx="384">
                  <c:v>1360</c:v>
                </c:pt>
                <c:pt idx="385">
                  <c:v>1400</c:v>
                </c:pt>
                <c:pt idx="386">
                  <c:v>1440</c:v>
                </c:pt>
                <c:pt idx="387">
                  <c:v>1480</c:v>
                </c:pt>
                <c:pt idx="388">
                  <c:v>1520</c:v>
                </c:pt>
                <c:pt idx="389">
                  <c:v>1560</c:v>
                </c:pt>
                <c:pt idx="390">
                  <c:v>1600</c:v>
                </c:pt>
                <c:pt idx="391">
                  <c:v>1640</c:v>
                </c:pt>
                <c:pt idx="392">
                  <c:v>1680</c:v>
                </c:pt>
                <c:pt idx="393">
                  <c:v>1720</c:v>
                </c:pt>
                <c:pt idx="394">
                  <c:v>1760</c:v>
                </c:pt>
                <c:pt idx="395">
                  <c:v>1800</c:v>
                </c:pt>
                <c:pt idx="396">
                  <c:v>1840</c:v>
                </c:pt>
                <c:pt idx="397">
                  <c:v>1880</c:v>
                </c:pt>
                <c:pt idx="398">
                  <c:v>1920</c:v>
                </c:pt>
                <c:pt idx="399">
                  <c:v>1960</c:v>
                </c:pt>
                <c:pt idx="400">
                  <c:v>2000</c:v>
                </c:pt>
                <c:pt idx="401">
                  <c:v>2040</c:v>
                </c:pt>
                <c:pt idx="402">
                  <c:v>2080</c:v>
                </c:pt>
                <c:pt idx="403">
                  <c:v>2120</c:v>
                </c:pt>
                <c:pt idx="404">
                  <c:v>2160</c:v>
                </c:pt>
                <c:pt idx="405">
                  <c:v>2200</c:v>
                </c:pt>
                <c:pt idx="406">
                  <c:v>2240</c:v>
                </c:pt>
                <c:pt idx="407">
                  <c:v>2280</c:v>
                </c:pt>
                <c:pt idx="408">
                  <c:v>2320</c:v>
                </c:pt>
                <c:pt idx="409">
                  <c:v>2360</c:v>
                </c:pt>
                <c:pt idx="410">
                  <c:v>2400</c:v>
                </c:pt>
                <c:pt idx="411">
                  <c:v>2440</c:v>
                </c:pt>
                <c:pt idx="412">
                  <c:v>2480</c:v>
                </c:pt>
                <c:pt idx="413">
                  <c:v>2520</c:v>
                </c:pt>
                <c:pt idx="414">
                  <c:v>2560</c:v>
                </c:pt>
                <c:pt idx="415">
                  <c:v>2600</c:v>
                </c:pt>
                <c:pt idx="416">
                  <c:v>2640</c:v>
                </c:pt>
                <c:pt idx="417">
                  <c:v>2680</c:v>
                </c:pt>
                <c:pt idx="418">
                  <c:v>2720</c:v>
                </c:pt>
                <c:pt idx="419">
                  <c:v>2760</c:v>
                </c:pt>
                <c:pt idx="420">
                  <c:v>2800</c:v>
                </c:pt>
                <c:pt idx="421">
                  <c:v>2840</c:v>
                </c:pt>
                <c:pt idx="422">
                  <c:v>2880</c:v>
                </c:pt>
                <c:pt idx="423">
                  <c:v>2920</c:v>
                </c:pt>
                <c:pt idx="424">
                  <c:v>2960</c:v>
                </c:pt>
                <c:pt idx="425">
                  <c:v>3000</c:v>
                </c:pt>
                <c:pt idx="426">
                  <c:v>3040</c:v>
                </c:pt>
                <c:pt idx="427">
                  <c:v>3080</c:v>
                </c:pt>
                <c:pt idx="428">
                  <c:v>3120</c:v>
                </c:pt>
                <c:pt idx="429">
                  <c:v>3160</c:v>
                </c:pt>
                <c:pt idx="430">
                  <c:v>3200</c:v>
                </c:pt>
                <c:pt idx="431">
                  <c:v>3240</c:v>
                </c:pt>
                <c:pt idx="432">
                  <c:v>3280</c:v>
                </c:pt>
                <c:pt idx="433">
                  <c:v>3320</c:v>
                </c:pt>
                <c:pt idx="434">
                  <c:v>3360</c:v>
                </c:pt>
                <c:pt idx="435">
                  <c:v>3400</c:v>
                </c:pt>
                <c:pt idx="436">
                  <c:v>3440</c:v>
                </c:pt>
                <c:pt idx="437">
                  <c:v>3480</c:v>
                </c:pt>
                <c:pt idx="438">
                  <c:v>3520</c:v>
                </c:pt>
                <c:pt idx="439">
                  <c:v>3560</c:v>
                </c:pt>
                <c:pt idx="440">
                  <c:v>3600</c:v>
                </c:pt>
                <c:pt idx="441">
                  <c:v>3640</c:v>
                </c:pt>
                <c:pt idx="442">
                  <c:v>3680</c:v>
                </c:pt>
                <c:pt idx="443">
                  <c:v>3720</c:v>
                </c:pt>
                <c:pt idx="444">
                  <c:v>3760</c:v>
                </c:pt>
                <c:pt idx="445">
                  <c:v>3800</c:v>
                </c:pt>
                <c:pt idx="446">
                  <c:v>3840</c:v>
                </c:pt>
                <c:pt idx="447">
                  <c:v>3880</c:v>
                </c:pt>
                <c:pt idx="448">
                  <c:v>3920</c:v>
                </c:pt>
                <c:pt idx="449">
                  <c:v>3960</c:v>
                </c:pt>
                <c:pt idx="450">
                  <c:v>4000</c:v>
                </c:pt>
                <c:pt idx="451">
                  <c:v>4040</c:v>
                </c:pt>
                <c:pt idx="452">
                  <c:v>4080</c:v>
                </c:pt>
                <c:pt idx="453">
                  <c:v>4120</c:v>
                </c:pt>
                <c:pt idx="454">
                  <c:v>4160</c:v>
                </c:pt>
                <c:pt idx="455">
                  <c:v>4200</c:v>
                </c:pt>
                <c:pt idx="456">
                  <c:v>4240</c:v>
                </c:pt>
                <c:pt idx="457">
                  <c:v>4280</c:v>
                </c:pt>
                <c:pt idx="458">
                  <c:v>4320</c:v>
                </c:pt>
                <c:pt idx="459">
                  <c:v>4360</c:v>
                </c:pt>
                <c:pt idx="460">
                  <c:v>4400</c:v>
                </c:pt>
                <c:pt idx="461">
                  <c:v>4440</c:v>
                </c:pt>
                <c:pt idx="462">
                  <c:v>4480</c:v>
                </c:pt>
                <c:pt idx="463">
                  <c:v>4520</c:v>
                </c:pt>
                <c:pt idx="464">
                  <c:v>4560</c:v>
                </c:pt>
                <c:pt idx="465">
                  <c:v>4600</c:v>
                </c:pt>
                <c:pt idx="466">
                  <c:v>4640</c:v>
                </c:pt>
                <c:pt idx="467">
                  <c:v>4680</c:v>
                </c:pt>
                <c:pt idx="468">
                  <c:v>4720</c:v>
                </c:pt>
                <c:pt idx="469">
                  <c:v>4760</c:v>
                </c:pt>
                <c:pt idx="470">
                  <c:v>4800</c:v>
                </c:pt>
                <c:pt idx="471">
                  <c:v>4840</c:v>
                </c:pt>
                <c:pt idx="472">
                  <c:v>4880</c:v>
                </c:pt>
                <c:pt idx="473">
                  <c:v>4920</c:v>
                </c:pt>
                <c:pt idx="474">
                  <c:v>4960</c:v>
                </c:pt>
                <c:pt idx="475">
                  <c:v>5000</c:v>
                </c:pt>
                <c:pt idx="476">
                  <c:v>5040</c:v>
                </c:pt>
                <c:pt idx="477">
                  <c:v>5080</c:v>
                </c:pt>
                <c:pt idx="478">
                  <c:v>5120</c:v>
                </c:pt>
                <c:pt idx="479">
                  <c:v>5160</c:v>
                </c:pt>
                <c:pt idx="480">
                  <c:v>5200</c:v>
                </c:pt>
                <c:pt idx="481">
                  <c:v>5240</c:v>
                </c:pt>
                <c:pt idx="482">
                  <c:v>5280</c:v>
                </c:pt>
                <c:pt idx="483">
                  <c:v>5320</c:v>
                </c:pt>
                <c:pt idx="484">
                  <c:v>5360</c:v>
                </c:pt>
                <c:pt idx="485">
                  <c:v>5400</c:v>
                </c:pt>
                <c:pt idx="486">
                  <c:v>5440</c:v>
                </c:pt>
                <c:pt idx="487">
                  <c:v>5480</c:v>
                </c:pt>
                <c:pt idx="488">
                  <c:v>5520</c:v>
                </c:pt>
                <c:pt idx="489">
                  <c:v>5560</c:v>
                </c:pt>
                <c:pt idx="490">
                  <c:v>5600</c:v>
                </c:pt>
                <c:pt idx="491">
                  <c:v>5640</c:v>
                </c:pt>
                <c:pt idx="492">
                  <c:v>5680</c:v>
                </c:pt>
                <c:pt idx="493">
                  <c:v>5720</c:v>
                </c:pt>
                <c:pt idx="494">
                  <c:v>5760</c:v>
                </c:pt>
                <c:pt idx="495">
                  <c:v>5800</c:v>
                </c:pt>
                <c:pt idx="496">
                  <c:v>5840</c:v>
                </c:pt>
                <c:pt idx="497">
                  <c:v>5880</c:v>
                </c:pt>
                <c:pt idx="498">
                  <c:v>5920</c:v>
                </c:pt>
                <c:pt idx="499">
                  <c:v>5960</c:v>
                </c:pt>
                <c:pt idx="500">
                  <c:v>6000</c:v>
                </c:pt>
                <c:pt idx="501">
                  <c:v>6040</c:v>
                </c:pt>
                <c:pt idx="502">
                  <c:v>6080</c:v>
                </c:pt>
                <c:pt idx="503">
                  <c:v>6120</c:v>
                </c:pt>
                <c:pt idx="504">
                  <c:v>6160</c:v>
                </c:pt>
                <c:pt idx="505">
                  <c:v>6200</c:v>
                </c:pt>
                <c:pt idx="506">
                  <c:v>6240</c:v>
                </c:pt>
                <c:pt idx="507">
                  <c:v>6280</c:v>
                </c:pt>
                <c:pt idx="508">
                  <c:v>6320</c:v>
                </c:pt>
                <c:pt idx="509">
                  <c:v>6360</c:v>
                </c:pt>
                <c:pt idx="510">
                  <c:v>6400</c:v>
                </c:pt>
                <c:pt idx="511">
                  <c:v>6440</c:v>
                </c:pt>
                <c:pt idx="512">
                  <c:v>6480</c:v>
                </c:pt>
                <c:pt idx="513">
                  <c:v>6520</c:v>
                </c:pt>
                <c:pt idx="514">
                  <c:v>6560</c:v>
                </c:pt>
                <c:pt idx="515">
                  <c:v>6600</c:v>
                </c:pt>
                <c:pt idx="516">
                  <c:v>6640</c:v>
                </c:pt>
                <c:pt idx="517">
                  <c:v>6680</c:v>
                </c:pt>
                <c:pt idx="518">
                  <c:v>6720</c:v>
                </c:pt>
                <c:pt idx="519">
                  <c:v>6760</c:v>
                </c:pt>
                <c:pt idx="520">
                  <c:v>6800</c:v>
                </c:pt>
                <c:pt idx="521">
                  <c:v>6840</c:v>
                </c:pt>
                <c:pt idx="522">
                  <c:v>6880</c:v>
                </c:pt>
                <c:pt idx="523">
                  <c:v>6920</c:v>
                </c:pt>
                <c:pt idx="524">
                  <c:v>6960</c:v>
                </c:pt>
                <c:pt idx="525">
                  <c:v>7000</c:v>
                </c:pt>
                <c:pt idx="526">
                  <c:v>7040</c:v>
                </c:pt>
                <c:pt idx="527">
                  <c:v>7080</c:v>
                </c:pt>
                <c:pt idx="528">
                  <c:v>7120</c:v>
                </c:pt>
                <c:pt idx="529">
                  <c:v>7160</c:v>
                </c:pt>
                <c:pt idx="530">
                  <c:v>7200</c:v>
                </c:pt>
                <c:pt idx="531">
                  <c:v>7240</c:v>
                </c:pt>
                <c:pt idx="532">
                  <c:v>7280</c:v>
                </c:pt>
                <c:pt idx="533">
                  <c:v>7320</c:v>
                </c:pt>
                <c:pt idx="534">
                  <c:v>7360</c:v>
                </c:pt>
                <c:pt idx="535">
                  <c:v>7400</c:v>
                </c:pt>
                <c:pt idx="536">
                  <c:v>7440</c:v>
                </c:pt>
                <c:pt idx="537">
                  <c:v>7480</c:v>
                </c:pt>
                <c:pt idx="538">
                  <c:v>7520</c:v>
                </c:pt>
                <c:pt idx="539">
                  <c:v>7560</c:v>
                </c:pt>
                <c:pt idx="540">
                  <c:v>7600</c:v>
                </c:pt>
                <c:pt idx="541">
                  <c:v>7640</c:v>
                </c:pt>
                <c:pt idx="542">
                  <c:v>7680</c:v>
                </c:pt>
                <c:pt idx="543">
                  <c:v>7720</c:v>
                </c:pt>
                <c:pt idx="544">
                  <c:v>7760</c:v>
                </c:pt>
                <c:pt idx="545">
                  <c:v>7800</c:v>
                </c:pt>
                <c:pt idx="546">
                  <c:v>7840</c:v>
                </c:pt>
                <c:pt idx="547">
                  <c:v>7880</c:v>
                </c:pt>
                <c:pt idx="548">
                  <c:v>7920</c:v>
                </c:pt>
                <c:pt idx="549">
                  <c:v>7960</c:v>
                </c:pt>
                <c:pt idx="550">
                  <c:v>8000</c:v>
                </c:pt>
                <c:pt idx="551">
                  <c:v>8040</c:v>
                </c:pt>
                <c:pt idx="552">
                  <c:v>8080</c:v>
                </c:pt>
                <c:pt idx="553">
                  <c:v>8120</c:v>
                </c:pt>
                <c:pt idx="554">
                  <c:v>8160</c:v>
                </c:pt>
                <c:pt idx="555">
                  <c:v>8200</c:v>
                </c:pt>
                <c:pt idx="556">
                  <c:v>8240</c:v>
                </c:pt>
                <c:pt idx="557">
                  <c:v>8280</c:v>
                </c:pt>
                <c:pt idx="558">
                  <c:v>8320</c:v>
                </c:pt>
                <c:pt idx="559">
                  <c:v>8360</c:v>
                </c:pt>
                <c:pt idx="560">
                  <c:v>8400</c:v>
                </c:pt>
                <c:pt idx="561">
                  <c:v>8440</c:v>
                </c:pt>
                <c:pt idx="562">
                  <c:v>8480</c:v>
                </c:pt>
                <c:pt idx="563">
                  <c:v>8520</c:v>
                </c:pt>
                <c:pt idx="564">
                  <c:v>8560</c:v>
                </c:pt>
                <c:pt idx="565">
                  <c:v>8600</c:v>
                </c:pt>
                <c:pt idx="566">
                  <c:v>8640</c:v>
                </c:pt>
                <c:pt idx="567">
                  <c:v>8680</c:v>
                </c:pt>
                <c:pt idx="568">
                  <c:v>8720</c:v>
                </c:pt>
                <c:pt idx="569">
                  <c:v>8760</c:v>
                </c:pt>
                <c:pt idx="570">
                  <c:v>8800</c:v>
                </c:pt>
                <c:pt idx="571">
                  <c:v>8840</c:v>
                </c:pt>
                <c:pt idx="572">
                  <c:v>8880</c:v>
                </c:pt>
                <c:pt idx="573">
                  <c:v>8920</c:v>
                </c:pt>
                <c:pt idx="574">
                  <c:v>8960</c:v>
                </c:pt>
                <c:pt idx="575">
                  <c:v>9000</c:v>
                </c:pt>
                <c:pt idx="576">
                  <c:v>9040</c:v>
                </c:pt>
                <c:pt idx="577">
                  <c:v>9080</c:v>
                </c:pt>
                <c:pt idx="578">
                  <c:v>9120</c:v>
                </c:pt>
                <c:pt idx="579">
                  <c:v>9160</c:v>
                </c:pt>
                <c:pt idx="580">
                  <c:v>9200</c:v>
                </c:pt>
                <c:pt idx="581">
                  <c:v>9240</c:v>
                </c:pt>
                <c:pt idx="582">
                  <c:v>9280</c:v>
                </c:pt>
                <c:pt idx="583">
                  <c:v>9320</c:v>
                </c:pt>
                <c:pt idx="584">
                  <c:v>9360</c:v>
                </c:pt>
                <c:pt idx="585">
                  <c:v>9400</c:v>
                </c:pt>
                <c:pt idx="586">
                  <c:v>9440</c:v>
                </c:pt>
                <c:pt idx="587">
                  <c:v>9480</c:v>
                </c:pt>
                <c:pt idx="588">
                  <c:v>9520</c:v>
                </c:pt>
                <c:pt idx="589">
                  <c:v>9560</c:v>
                </c:pt>
                <c:pt idx="590">
                  <c:v>9600</c:v>
                </c:pt>
                <c:pt idx="591">
                  <c:v>9640</c:v>
                </c:pt>
                <c:pt idx="592">
                  <c:v>9680</c:v>
                </c:pt>
                <c:pt idx="593">
                  <c:v>9720</c:v>
                </c:pt>
                <c:pt idx="594">
                  <c:v>9760</c:v>
                </c:pt>
                <c:pt idx="595">
                  <c:v>9800</c:v>
                </c:pt>
                <c:pt idx="596">
                  <c:v>9840</c:v>
                </c:pt>
                <c:pt idx="597">
                  <c:v>9880</c:v>
                </c:pt>
                <c:pt idx="598">
                  <c:v>9920</c:v>
                </c:pt>
                <c:pt idx="599">
                  <c:v>9960</c:v>
                </c:pt>
                <c:pt idx="600">
                  <c:v>10000</c:v>
                </c:pt>
                <c:pt idx="601">
                  <c:v>10040</c:v>
                </c:pt>
                <c:pt idx="602">
                  <c:v>10080</c:v>
                </c:pt>
                <c:pt idx="603">
                  <c:v>10120</c:v>
                </c:pt>
                <c:pt idx="604">
                  <c:v>10160</c:v>
                </c:pt>
                <c:pt idx="605">
                  <c:v>10200</c:v>
                </c:pt>
                <c:pt idx="606">
                  <c:v>10240</c:v>
                </c:pt>
                <c:pt idx="607">
                  <c:v>10280</c:v>
                </c:pt>
                <c:pt idx="608">
                  <c:v>10320</c:v>
                </c:pt>
                <c:pt idx="609">
                  <c:v>10360</c:v>
                </c:pt>
                <c:pt idx="610">
                  <c:v>10400</c:v>
                </c:pt>
                <c:pt idx="611">
                  <c:v>10440</c:v>
                </c:pt>
                <c:pt idx="612">
                  <c:v>10480</c:v>
                </c:pt>
                <c:pt idx="613">
                  <c:v>10520</c:v>
                </c:pt>
                <c:pt idx="614">
                  <c:v>10560</c:v>
                </c:pt>
                <c:pt idx="615">
                  <c:v>10600</c:v>
                </c:pt>
                <c:pt idx="616">
                  <c:v>10640</c:v>
                </c:pt>
                <c:pt idx="617">
                  <c:v>10680</c:v>
                </c:pt>
                <c:pt idx="618">
                  <c:v>10720</c:v>
                </c:pt>
                <c:pt idx="619">
                  <c:v>10760</c:v>
                </c:pt>
                <c:pt idx="620">
                  <c:v>10800</c:v>
                </c:pt>
              </c:numCache>
            </c:numRef>
          </c:cat>
          <c:val>
            <c:numRef>
              <c:f>'Hidden calculations'!$Y$2:$Y$622</c:f>
              <c:numCache>
                <c:ptCount val="621"/>
                <c:pt idx="0">
                  <c:v>50.1696867361928</c:v>
                </c:pt>
                <c:pt idx="1">
                  <c:v>50.1696867361928</c:v>
                </c:pt>
                <c:pt idx="2">
                  <c:v>50.1696867361928</c:v>
                </c:pt>
                <c:pt idx="3">
                  <c:v>50.1696867361928</c:v>
                </c:pt>
                <c:pt idx="4">
                  <c:v>50.1696867361928</c:v>
                </c:pt>
                <c:pt idx="5">
                  <c:v>50.1696867361928</c:v>
                </c:pt>
                <c:pt idx="6">
                  <c:v>50.1696867361928</c:v>
                </c:pt>
                <c:pt idx="7">
                  <c:v>50.1696867361928</c:v>
                </c:pt>
                <c:pt idx="8">
                  <c:v>50.1696867361928</c:v>
                </c:pt>
                <c:pt idx="9">
                  <c:v>50.1696867361928</c:v>
                </c:pt>
                <c:pt idx="10">
                  <c:v>50.1696867361928</c:v>
                </c:pt>
                <c:pt idx="11">
                  <c:v>50.1696867361928</c:v>
                </c:pt>
                <c:pt idx="12">
                  <c:v>50.1696867361928</c:v>
                </c:pt>
                <c:pt idx="13">
                  <c:v>50.1696867361928</c:v>
                </c:pt>
                <c:pt idx="14">
                  <c:v>50.1696867361928</c:v>
                </c:pt>
                <c:pt idx="15">
                  <c:v>50.1696867361928</c:v>
                </c:pt>
                <c:pt idx="16">
                  <c:v>50.1696867361928</c:v>
                </c:pt>
                <c:pt idx="17">
                  <c:v>50.1696867361928</c:v>
                </c:pt>
                <c:pt idx="18">
                  <c:v>50.1696867361928</c:v>
                </c:pt>
                <c:pt idx="19">
                  <c:v>50.1696867361928</c:v>
                </c:pt>
                <c:pt idx="20">
                  <c:v>50.1696867361928</c:v>
                </c:pt>
                <c:pt idx="21">
                  <c:v>50.1696867361928</c:v>
                </c:pt>
                <c:pt idx="22">
                  <c:v>50.1696867361928</c:v>
                </c:pt>
                <c:pt idx="23">
                  <c:v>50.1696867361928</c:v>
                </c:pt>
                <c:pt idx="24">
                  <c:v>50.1696867361928</c:v>
                </c:pt>
                <c:pt idx="25">
                  <c:v>50.1696867361928</c:v>
                </c:pt>
                <c:pt idx="26">
                  <c:v>50.1696867361928</c:v>
                </c:pt>
                <c:pt idx="27">
                  <c:v>50.1696867361928</c:v>
                </c:pt>
                <c:pt idx="28">
                  <c:v>50.1696867361928</c:v>
                </c:pt>
                <c:pt idx="29">
                  <c:v>50.1696867361928</c:v>
                </c:pt>
                <c:pt idx="30">
                  <c:v>50.1696867361928</c:v>
                </c:pt>
                <c:pt idx="31">
                  <c:v>50.1696867361928</c:v>
                </c:pt>
                <c:pt idx="32">
                  <c:v>50.1696867361928</c:v>
                </c:pt>
                <c:pt idx="33">
                  <c:v>50.1696867361928</c:v>
                </c:pt>
                <c:pt idx="34">
                  <c:v>50.1696867361928</c:v>
                </c:pt>
                <c:pt idx="35">
                  <c:v>50.1696867361928</c:v>
                </c:pt>
                <c:pt idx="36">
                  <c:v>50.1696867361928</c:v>
                </c:pt>
                <c:pt idx="37">
                  <c:v>50.1696867361928</c:v>
                </c:pt>
                <c:pt idx="38">
                  <c:v>50.1696867361928</c:v>
                </c:pt>
                <c:pt idx="39">
                  <c:v>50.1696867361928</c:v>
                </c:pt>
                <c:pt idx="40">
                  <c:v>50.1696867361928</c:v>
                </c:pt>
                <c:pt idx="41">
                  <c:v>50.1696867361928</c:v>
                </c:pt>
                <c:pt idx="42">
                  <c:v>50.1696867361928</c:v>
                </c:pt>
                <c:pt idx="43">
                  <c:v>50.1696867361928</c:v>
                </c:pt>
                <c:pt idx="44">
                  <c:v>50.1696867361928</c:v>
                </c:pt>
                <c:pt idx="45">
                  <c:v>50.1696867361928</c:v>
                </c:pt>
                <c:pt idx="46">
                  <c:v>50.1696867361928</c:v>
                </c:pt>
                <c:pt idx="47">
                  <c:v>50.1696867361928</c:v>
                </c:pt>
                <c:pt idx="48">
                  <c:v>50.1696867361928</c:v>
                </c:pt>
                <c:pt idx="49">
                  <c:v>50.1696867361928</c:v>
                </c:pt>
                <c:pt idx="50">
                  <c:v>50.1696867361928</c:v>
                </c:pt>
                <c:pt idx="51">
                  <c:v>50.1696867361928</c:v>
                </c:pt>
                <c:pt idx="52">
                  <c:v>50.1696867361928</c:v>
                </c:pt>
                <c:pt idx="53">
                  <c:v>50.1696867361928</c:v>
                </c:pt>
                <c:pt idx="54">
                  <c:v>50.1696867361928</c:v>
                </c:pt>
                <c:pt idx="55">
                  <c:v>50.1696867361928</c:v>
                </c:pt>
                <c:pt idx="56">
                  <c:v>50.1696867361928</c:v>
                </c:pt>
                <c:pt idx="57">
                  <c:v>50.1696867361928</c:v>
                </c:pt>
                <c:pt idx="58">
                  <c:v>50.1696867361928</c:v>
                </c:pt>
                <c:pt idx="59">
                  <c:v>50.1696867361928</c:v>
                </c:pt>
                <c:pt idx="60">
                  <c:v>50.1696867361928</c:v>
                </c:pt>
                <c:pt idx="61">
                  <c:v>50.1696867361928</c:v>
                </c:pt>
                <c:pt idx="62">
                  <c:v>50.1696867361928</c:v>
                </c:pt>
                <c:pt idx="63">
                  <c:v>50.1696867361928</c:v>
                </c:pt>
                <c:pt idx="64">
                  <c:v>50.1696867361928</c:v>
                </c:pt>
                <c:pt idx="65">
                  <c:v>50.1696867361928</c:v>
                </c:pt>
                <c:pt idx="66">
                  <c:v>50.1696867361928</c:v>
                </c:pt>
                <c:pt idx="67">
                  <c:v>50.1696867361928</c:v>
                </c:pt>
                <c:pt idx="68">
                  <c:v>50.1696867361928</c:v>
                </c:pt>
                <c:pt idx="69">
                  <c:v>50.1696867361928</c:v>
                </c:pt>
                <c:pt idx="70">
                  <c:v>50.1696867361928</c:v>
                </c:pt>
                <c:pt idx="71">
                  <c:v>50.1696867361928</c:v>
                </c:pt>
                <c:pt idx="72">
                  <c:v>50.1696867361928</c:v>
                </c:pt>
                <c:pt idx="73">
                  <c:v>50.1696867361928</c:v>
                </c:pt>
                <c:pt idx="74">
                  <c:v>50.1696867361928</c:v>
                </c:pt>
                <c:pt idx="75">
                  <c:v>50.1696867361928</c:v>
                </c:pt>
                <c:pt idx="76">
                  <c:v>50.1696867361928</c:v>
                </c:pt>
                <c:pt idx="77">
                  <c:v>50.1696867361928</c:v>
                </c:pt>
                <c:pt idx="78">
                  <c:v>50.1696867361928</c:v>
                </c:pt>
                <c:pt idx="79">
                  <c:v>50.1696867361928</c:v>
                </c:pt>
                <c:pt idx="80">
                  <c:v>50.1696867361928</c:v>
                </c:pt>
                <c:pt idx="81">
                  <c:v>50.1696867361928</c:v>
                </c:pt>
                <c:pt idx="82">
                  <c:v>50.1696867361928</c:v>
                </c:pt>
                <c:pt idx="83">
                  <c:v>50.1696867361928</c:v>
                </c:pt>
                <c:pt idx="84">
                  <c:v>50.1696867361928</c:v>
                </c:pt>
                <c:pt idx="85">
                  <c:v>50.1696867361928</c:v>
                </c:pt>
                <c:pt idx="86">
                  <c:v>50.1696867361928</c:v>
                </c:pt>
                <c:pt idx="87">
                  <c:v>50.1696867361928</c:v>
                </c:pt>
                <c:pt idx="88">
                  <c:v>50.1696867361928</c:v>
                </c:pt>
                <c:pt idx="89">
                  <c:v>50.1696867361928</c:v>
                </c:pt>
                <c:pt idx="90">
                  <c:v>50.1696867361928</c:v>
                </c:pt>
                <c:pt idx="91">
                  <c:v>50.1696867361928</c:v>
                </c:pt>
                <c:pt idx="92">
                  <c:v>50.1696867361928</c:v>
                </c:pt>
                <c:pt idx="93">
                  <c:v>50.1696867361928</c:v>
                </c:pt>
                <c:pt idx="94">
                  <c:v>50.1696867361928</c:v>
                </c:pt>
                <c:pt idx="95">
                  <c:v>50.1696867361928</c:v>
                </c:pt>
                <c:pt idx="96">
                  <c:v>50.1696867361928</c:v>
                </c:pt>
                <c:pt idx="97">
                  <c:v>50.1696867361928</c:v>
                </c:pt>
                <c:pt idx="98">
                  <c:v>50.1696867361928</c:v>
                </c:pt>
                <c:pt idx="99">
                  <c:v>50.1696867361928</c:v>
                </c:pt>
                <c:pt idx="100">
                  <c:v>50.1696867361928</c:v>
                </c:pt>
                <c:pt idx="101">
                  <c:v>50.1696867361928</c:v>
                </c:pt>
                <c:pt idx="102">
                  <c:v>50.1696867361928</c:v>
                </c:pt>
                <c:pt idx="103">
                  <c:v>50.1696867361928</c:v>
                </c:pt>
                <c:pt idx="104">
                  <c:v>50.1696867361928</c:v>
                </c:pt>
                <c:pt idx="105">
                  <c:v>50.1696867361928</c:v>
                </c:pt>
                <c:pt idx="106">
                  <c:v>50.1696867361928</c:v>
                </c:pt>
                <c:pt idx="107">
                  <c:v>50.1696867361928</c:v>
                </c:pt>
                <c:pt idx="108">
                  <c:v>50.1696867361928</c:v>
                </c:pt>
                <c:pt idx="109">
                  <c:v>50.1696867361928</c:v>
                </c:pt>
                <c:pt idx="110">
                  <c:v>50.1696867361928</c:v>
                </c:pt>
                <c:pt idx="111">
                  <c:v>50.1696867361928</c:v>
                </c:pt>
                <c:pt idx="112">
                  <c:v>50.1696867361928</c:v>
                </c:pt>
                <c:pt idx="113">
                  <c:v>50.1696867361928</c:v>
                </c:pt>
                <c:pt idx="114">
                  <c:v>50.1696867361928</c:v>
                </c:pt>
                <c:pt idx="115">
                  <c:v>50.1696867361928</c:v>
                </c:pt>
                <c:pt idx="116">
                  <c:v>50.1696867361928</c:v>
                </c:pt>
                <c:pt idx="117">
                  <c:v>50.1696867361928</c:v>
                </c:pt>
                <c:pt idx="118">
                  <c:v>50.1696867361928</c:v>
                </c:pt>
                <c:pt idx="119">
                  <c:v>50.1696867361928</c:v>
                </c:pt>
                <c:pt idx="120">
                  <c:v>50.1696867361928</c:v>
                </c:pt>
                <c:pt idx="121">
                  <c:v>50.1696867361928</c:v>
                </c:pt>
                <c:pt idx="122">
                  <c:v>50.1696867361928</c:v>
                </c:pt>
                <c:pt idx="123">
                  <c:v>50.1696867361928</c:v>
                </c:pt>
                <c:pt idx="124">
                  <c:v>50.1696867361928</c:v>
                </c:pt>
                <c:pt idx="125">
                  <c:v>50.1696867361928</c:v>
                </c:pt>
                <c:pt idx="126">
                  <c:v>50.1696867361928</c:v>
                </c:pt>
                <c:pt idx="127">
                  <c:v>50.1696867361928</c:v>
                </c:pt>
                <c:pt idx="128">
                  <c:v>50.1696867361928</c:v>
                </c:pt>
                <c:pt idx="129">
                  <c:v>50.1696867361928</c:v>
                </c:pt>
                <c:pt idx="130">
                  <c:v>50.1696867361928</c:v>
                </c:pt>
                <c:pt idx="131">
                  <c:v>50.1696867361928</c:v>
                </c:pt>
                <c:pt idx="132">
                  <c:v>50.1696867361928</c:v>
                </c:pt>
                <c:pt idx="133">
                  <c:v>50.1696867361928</c:v>
                </c:pt>
                <c:pt idx="134">
                  <c:v>50.1696867361928</c:v>
                </c:pt>
                <c:pt idx="135">
                  <c:v>50.1696867361928</c:v>
                </c:pt>
                <c:pt idx="136">
                  <c:v>50.1696867361928</c:v>
                </c:pt>
                <c:pt idx="137">
                  <c:v>50.1696867361928</c:v>
                </c:pt>
                <c:pt idx="138">
                  <c:v>50.1696867361928</c:v>
                </c:pt>
                <c:pt idx="139">
                  <c:v>50.1696867361928</c:v>
                </c:pt>
                <c:pt idx="140">
                  <c:v>50.1696867361928</c:v>
                </c:pt>
                <c:pt idx="141">
                  <c:v>50.1696867361928</c:v>
                </c:pt>
                <c:pt idx="142">
                  <c:v>50.1696867361928</c:v>
                </c:pt>
                <c:pt idx="143">
                  <c:v>50.1696867361928</c:v>
                </c:pt>
                <c:pt idx="144">
                  <c:v>50.1696867361928</c:v>
                </c:pt>
                <c:pt idx="145">
                  <c:v>50.1696867361928</c:v>
                </c:pt>
                <c:pt idx="146">
                  <c:v>50.1696867361928</c:v>
                </c:pt>
                <c:pt idx="147">
                  <c:v>50.1696867361928</c:v>
                </c:pt>
                <c:pt idx="148">
                  <c:v>50.1696867361928</c:v>
                </c:pt>
                <c:pt idx="149">
                  <c:v>50.1696867361928</c:v>
                </c:pt>
                <c:pt idx="150">
                  <c:v>50.1696867361928</c:v>
                </c:pt>
                <c:pt idx="151">
                  <c:v>50.1696867361928</c:v>
                </c:pt>
                <c:pt idx="152">
                  <c:v>50.1696867361928</c:v>
                </c:pt>
                <c:pt idx="153">
                  <c:v>50.1696867361928</c:v>
                </c:pt>
                <c:pt idx="154">
                  <c:v>50.1696867361928</c:v>
                </c:pt>
                <c:pt idx="155">
                  <c:v>50.1696867361928</c:v>
                </c:pt>
                <c:pt idx="156">
                  <c:v>50.1696867361928</c:v>
                </c:pt>
                <c:pt idx="157">
                  <c:v>50.1696867361928</c:v>
                </c:pt>
                <c:pt idx="158">
                  <c:v>50.1696867361928</c:v>
                </c:pt>
                <c:pt idx="159">
                  <c:v>50.1696867361928</c:v>
                </c:pt>
                <c:pt idx="160">
                  <c:v>50.1696867361928</c:v>
                </c:pt>
                <c:pt idx="161">
                  <c:v>50.1696867361928</c:v>
                </c:pt>
                <c:pt idx="162">
                  <c:v>50.1696867361928</c:v>
                </c:pt>
                <c:pt idx="163">
                  <c:v>50.1696867361928</c:v>
                </c:pt>
                <c:pt idx="164">
                  <c:v>50.1696867361928</c:v>
                </c:pt>
                <c:pt idx="165">
                  <c:v>50.1696867361928</c:v>
                </c:pt>
                <c:pt idx="166">
                  <c:v>50.1696867361928</c:v>
                </c:pt>
                <c:pt idx="167">
                  <c:v>50.1696867361928</c:v>
                </c:pt>
                <c:pt idx="168">
                  <c:v>50.1696867361928</c:v>
                </c:pt>
                <c:pt idx="169">
                  <c:v>50.1696867361928</c:v>
                </c:pt>
                <c:pt idx="170">
                  <c:v>50.1696867361928</c:v>
                </c:pt>
                <c:pt idx="171">
                  <c:v>50.1696867361928</c:v>
                </c:pt>
                <c:pt idx="172">
                  <c:v>50.1696867361928</c:v>
                </c:pt>
                <c:pt idx="173">
                  <c:v>50.1696867361928</c:v>
                </c:pt>
                <c:pt idx="174">
                  <c:v>50.1696867361928</c:v>
                </c:pt>
                <c:pt idx="175">
                  <c:v>50.1696867361928</c:v>
                </c:pt>
                <c:pt idx="176">
                  <c:v>50.1696867361928</c:v>
                </c:pt>
                <c:pt idx="177">
                  <c:v>50.1696867361928</c:v>
                </c:pt>
                <c:pt idx="178">
                  <c:v>50.1696867361928</c:v>
                </c:pt>
                <c:pt idx="179">
                  <c:v>50.1696867361928</c:v>
                </c:pt>
                <c:pt idx="180">
                  <c:v>50.1696867361928</c:v>
                </c:pt>
                <c:pt idx="181">
                  <c:v>50.1696867361928</c:v>
                </c:pt>
                <c:pt idx="182">
                  <c:v>50.1696867361928</c:v>
                </c:pt>
                <c:pt idx="183">
                  <c:v>50.1696867361928</c:v>
                </c:pt>
                <c:pt idx="184">
                  <c:v>50.1696867361928</c:v>
                </c:pt>
                <c:pt idx="185">
                  <c:v>50.1696867361928</c:v>
                </c:pt>
                <c:pt idx="186">
                  <c:v>50.1696867361928</c:v>
                </c:pt>
                <c:pt idx="187">
                  <c:v>50.1696867361928</c:v>
                </c:pt>
                <c:pt idx="188">
                  <c:v>50.1696867361928</c:v>
                </c:pt>
                <c:pt idx="189">
                  <c:v>50.1696867361928</c:v>
                </c:pt>
                <c:pt idx="190">
                  <c:v>50.1696867361928</c:v>
                </c:pt>
                <c:pt idx="191">
                  <c:v>50.1696867361928</c:v>
                </c:pt>
                <c:pt idx="192">
                  <c:v>50.1696867361928</c:v>
                </c:pt>
                <c:pt idx="193">
                  <c:v>50.1696867361928</c:v>
                </c:pt>
                <c:pt idx="194">
                  <c:v>50.1696867361928</c:v>
                </c:pt>
                <c:pt idx="195">
                  <c:v>50.1696867361928</c:v>
                </c:pt>
                <c:pt idx="196">
                  <c:v>50.1696867361928</c:v>
                </c:pt>
                <c:pt idx="197">
                  <c:v>50.1696867361928</c:v>
                </c:pt>
                <c:pt idx="198">
                  <c:v>50.1696867361928</c:v>
                </c:pt>
                <c:pt idx="199">
                  <c:v>50.1696867361928</c:v>
                </c:pt>
                <c:pt idx="200">
                  <c:v>50.1696867361928</c:v>
                </c:pt>
                <c:pt idx="201">
                  <c:v>50.1696867361928</c:v>
                </c:pt>
                <c:pt idx="202">
                  <c:v>50.1696867361928</c:v>
                </c:pt>
                <c:pt idx="203">
                  <c:v>50.1696867361928</c:v>
                </c:pt>
                <c:pt idx="204">
                  <c:v>50.1696867361928</c:v>
                </c:pt>
                <c:pt idx="205">
                  <c:v>50.1696867361928</c:v>
                </c:pt>
                <c:pt idx="206">
                  <c:v>50.1696867361928</c:v>
                </c:pt>
                <c:pt idx="207">
                  <c:v>50.1696867361928</c:v>
                </c:pt>
                <c:pt idx="208">
                  <c:v>50.1696867361928</c:v>
                </c:pt>
                <c:pt idx="209">
                  <c:v>50.1696867361928</c:v>
                </c:pt>
                <c:pt idx="210">
                  <c:v>50.1696867361928</c:v>
                </c:pt>
                <c:pt idx="211">
                  <c:v>50.1696867361928</c:v>
                </c:pt>
                <c:pt idx="212">
                  <c:v>50.1696867361928</c:v>
                </c:pt>
                <c:pt idx="213">
                  <c:v>50.1696867361928</c:v>
                </c:pt>
                <c:pt idx="214">
                  <c:v>50.1696867361928</c:v>
                </c:pt>
                <c:pt idx="215">
                  <c:v>50.1696867361928</c:v>
                </c:pt>
                <c:pt idx="216">
                  <c:v>50.1696867361928</c:v>
                </c:pt>
                <c:pt idx="217">
                  <c:v>50.1696867361928</c:v>
                </c:pt>
                <c:pt idx="218">
                  <c:v>50.1696867361928</c:v>
                </c:pt>
                <c:pt idx="219">
                  <c:v>50.1696867361928</c:v>
                </c:pt>
                <c:pt idx="220">
                  <c:v>50.1696867361928</c:v>
                </c:pt>
                <c:pt idx="221">
                  <c:v>50.1696867361928</c:v>
                </c:pt>
                <c:pt idx="222">
                  <c:v>50.1696867361928</c:v>
                </c:pt>
                <c:pt idx="223">
                  <c:v>50.1696867361928</c:v>
                </c:pt>
                <c:pt idx="224">
                  <c:v>50.1696867361928</c:v>
                </c:pt>
                <c:pt idx="225">
                  <c:v>50.1696867361928</c:v>
                </c:pt>
                <c:pt idx="226">
                  <c:v>50.1696867361928</c:v>
                </c:pt>
                <c:pt idx="227">
                  <c:v>50.1696867361928</c:v>
                </c:pt>
                <c:pt idx="228">
                  <c:v>50.1696867361928</c:v>
                </c:pt>
                <c:pt idx="229">
                  <c:v>50.1696867361928</c:v>
                </c:pt>
                <c:pt idx="230">
                  <c:v>50.1696867361928</c:v>
                </c:pt>
                <c:pt idx="231">
                  <c:v>50.1696867361928</c:v>
                </c:pt>
                <c:pt idx="232">
                  <c:v>50.1696867361928</c:v>
                </c:pt>
                <c:pt idx="233">
                  <c:v>50.1696867361928</c:v>
                </c:pt>
                <c:pt idx="234">
                  <c:v>50.1696867361928</c:v>
                </c:pt>
                <c:pt idx="235">
                  <c:v>50.1696867361928</c:v>
                </c:pt>
                <c:pt idx="236">
                  <c:v>50.1696867361928</c:v>
                </c:pt>
                <c:pt idx="237">
                  <c:v>50.1696867361928</c:v>
                </c:pt>
                <c:pt idx="238">
                  <c:v>50.1696867361928</c:v>
                </c:pt>
                <c:pt idx="239">
                  <c:v>50.1696867361928</c:v>
                </c:pt>
                <c:pt idx="240">
                  <c:v>50.1696867361928</c:v>
                </c:pt>
                <c:pt idx="241">
                  <c:v>50.1696867361928</c:v>
                </c:pt>
                <c:pt idx="242">
                  <c:v>50.1696867361928</c:v>
                </c:pt>
                <c:pt idx="243">
                  <c:v>50.1696867361928</c:v>
                </c:pt>
                <c:pt idx="244">
                  <c:v>50.1696867361928</c:v>
                </c:pt>
                <c:pt idx="245">
                  <c:v>50.1696867361928</c:v>
                </c:pt>
                <c:pt idx="246">
                  <c:v>50.1696867361928</c:v>
                </c:pt>
                <c:pt idx="247">
                  <c:v>50.1696867361928</c:v>
                </c:pt>
                <c:pt idx="248">
                  <c:v>50.1696867361928</c:v>
                </c:pt>
                <c:pt idx="249">
                  <c:v>50.1696867361928</c:v>
                </c:pt>
                <c:pt idx="250">
                  <c:v>50.1696867361928</c:v>
                </c:pt>
                <c:pt idx="251">
                  <c:v>50.1696867361928</c:v>
                </c:pt>
                <c:pt idx="252">
                  <c:v>50.1696867361928</c:v>
                </c:pt>
                <c:pt idx="253">
                  <c:v>50.1696867361928</c:v>
                </c:pt>
                <c:pt idx="254">
                  <c:v>50.1696867361928</c:v>
                </c:pt>
                <c:pt idx="255">
                  <c:v>50.1696867361928</c:v>
                </c:pt>
                <c:pt idx="256">
                  <c:v>50.1696867361928</c:v>
                </c:pt>
                <c:pt idx="257">
                  <c:v>50.1696867361928</c:v>
                </c:pt>
                <c:pt idx="258">
                  <c:v>50.1696867361928</c:v>
                </c:pt>
                <c:pt idx="259">
                  <c:v>50.1696867361928</c:v>
                </c:pt>
                <c:pt idx="260">
                  <c:v>50.1696867361928</c:v>
                </c:pt>
                <c:pt idx="261">
                  <c:v>50.1696867361928</c:v>
                </c:pt>
                <c:pt idx="262">
                  <c:v>50.1696867361928</c:v>
                </c:pt>
                <c:pt idx="263">
                  <c:v>50.1696867361928</c:v>
                </c:pt>
                <c:pt idx="264">
                  <c:v>50.1696867361928</c:v>
                </c:pt>
                <c:pt idx="265">
                  <c:v>50.1696867361928</c:v>
                </c:pt>
                <c:pt idx="266">
                  <c:v>50.1696867361928</c:v>
                </c:pt>
                <c:pt idx="267">
                  <c:v>50.1696867361928</c:v>
                </c:pt>
                <c:pt idx="268">
                  <c:v>50.1696867361928</c:v>
                </c:pt>
                <c:pt idx="269">
                  <c:v>50.1696867361928</c:v>
                </c:pt>
                <c:pt idx="270">
                  <c:v>50.1696867361928</c:v>
                </c:pt>
                <c:pt idx="271">
                  <c:v>50.1696867361928</c:v>
                </c:pt>
                <c:pt idx="272">
                  <c:v>50.1696867361928</c:v>
                </c:pt>
                <c:pt idx="273">
                  <c:v>50.1696867361928</c:v>
                </c:pt>
                <c:pt idx="274">
                  <c:v>50.1696867361928</c:v>
                </c:pt>
                <c:pt idx="275">
                  <c:v>50.1696867361928</c:v>
                </c:pt>
                <c:pt idx="276">
                  <c:v>50.1696867361928</c:v>
                </c:pt>
                <c:pt idx="277">
                  <c:v>50.1696867361928</c:v>
                </c:pt>
                <c:pt idx="278">
                  <c:v>50.1696867361928</c:v>
                </c:pt>
                <c:pt idx="279">
                  <c:v>50.1696867361928</c:v>
                </c:pt>
                <c:pt idx="280">
                  <c:v>50.1696867361928</c:v>
                </c:pt>
                <c:pt idx="281">
                  <c:v>50.1696867361928</c:v>
                </c:pt>
                <c:pt idx="282">
                  <c:v>50.1696867361928</c:v>
                </c:pt>
                <c:pt idx="283">
                  <c:v>50.1696867361928</c:v>
                </c:pt>
                <c:pt idx="284">
                  <c:v>50.1696867361928</c:v>
                </c:pt>
                <c:pt idx="285">
                  <c:v>50.1696867361928</c:v>
                </c:pt>
                <c:pt idx="286">
                  <c:v>50.1696867361928</c:v>
                </c:pt>
                <c:pt idx="287">
                  <c:v>50.1696867361928</c:v>
                </c:pt>
                <c:pt idx="288">
                  <c:v>50.1696867361928</c:v>
                </c:pt>
                <c:pt idx="289">
                  <c:v>50.1696867361928</c:v>
                </c:pt>
                <c:pt idx="290">
                  <c:v>50.1696867361928</c:v>
                </c:pt>
                <c:pt idx="291">
                  <c:v>50.1696867361928</c:v>
                </c:pt>
                <c:pt idx="292">
                  <c:v>50.1696867361928</c:v>
                </c:pt>
                <c:pt idx="293">
                  <c:v>50.1696867361928</c:v>
                </c:pt>
                <c:pt idx="294">
                  <c:v>50.1696867361928</c:v>
                </c:pt>
                <c:pt idx="295">
                  <c:v>50.1696867361928</c:v>
                </c:pt>
                <c:pt idx="296">
                  <c:v>50.1696867361928</c:v>
                </c:pt>
                <c:pt idx="297">
                  <c:v>50.1696867361928</c:v>
                </c:pt>
                <c:pt idx="298">
                  <c:v>50.1696867361928</c:v>
                </c:pt>
                <c:pt idx="299">
                  <c:v>50.1696867361928</c:v>
                </c:pt>
                <c:pt idx="300">
                  <c:v>50.1696867361928</c:v>
                </c:pt>
                <c:pt idx="301">
                  <c:v>50.1696867361928</c:v>
                </c:pt>
                <c:pt idx="351">
                  <c:v>50.1696867361928</c:v>
                </c:pt>
                <c:pt idx="352">
                  <c:v>50.1696867361928</c:v>
                </c:pt>
                <c:pt idx="353">
                  <c:v>50.1696867361928</c:v>
                </c:pt>
                <c:pt idx="354">
                  <c:v>50.1696867361928</c:v>
                </c:pt>
                <c:pt idx="355">
                  <c:v>50.1696867361928</c:v>
                </c:pt>
                <c:pt idx="356">
                  <c:v>50.1696867361928</c:v>
                </c:pt>
                <c:pt idx="357">
                  <c:v>50.1696867361928</c:v>
                </c:pt>
                <c:pt idx="358">
                  <c:v>50.1696867361928</c:v>
                </c:pt>
                <c:pt idx="359">
                  <c:v>50.1696867361928</c:v>
                </c:pt>
                <c:pt idx="360">
                  <c:v>50.1696867361928</c:v>
                </c:pt>
                <c:pt idx="361">
                  <c:v>50.1696867361928</c:v>
                </c:pt>
                <c:pt idx="362">
                  <c:v>50.1696867361928</c:v>
                </c:pt>
                <c:pt idx="363">
                  <c:v>50.1696867361928</c:v>
                </c:pt>
                <c:pt idx="364">
                  <c:v>50.1696867361928</c:v>
                </c:pt>
                <c:pt idx="365">
                  <c:v>50.1696867361928</c:v>
                </c:pt>
                <c:pt idx="366">
                  <c:v>50.1696867361928</c:v>
                </c:pt>
                <c:pt idx="367">
                  <c:v>50.1696867361928</c:v>
                </c:pt>
                <c:pt idx="368">
                  <c:v>50.1696867361928</c:v>
                </c:pt>
                <c:pt idx="369">
                  <c:v>50.1696867361928</c:v>
                </c:pt>
                <c:pt idx="370">
                  <c:v>50.1696867361928</c:v>
                </c:pt>
                <c:pt idx="371">
                  <c:v>50.1696867361928</c:v>
                </c:pt>
                <c:pt idx="372">
                  <c:v>50.1696867361928</c:v>
                </c:pt>
                <c:pt idx="373">
                  <c:v>50.1696867361928</c:v>
                </c:pt>
                <c:pt idx="374">
                  <c:v>50.1696867361928</c:v>
                </c:pt>
                <c:pt idx="375">
                  <c:v>50.1696867361928</c:v>
                </c:pt>
                <c:pt idx="376">
                  <c:v>50.1696867361928</c:v>
                </c:pt>
                <c:pt idx="377">
                  <c:v>50.1696867361928</c:v>
                </c:pt>
                <c:pt idx="378">
                  <c:v>50.1696867361928</c:v>
                </c:pt>
                <c:pt idx="379">
                  <c:v>50.1696867361928</c:v>
                </c:pt>
                <c:pt idx="380">
                  <c:v>50.1696867361928</c:v>
                </c:pt>
                <c:pt idx="381">
                  <c:v>50.1696867361928</c:v>
                </c:pt>
                <c:pt idx="382">
                  <c:v>50.1696867361928</c:v>
                </c:pt>
                <c:pt idx="383">
                  <c:v>50.1696867361928</c:v>
                </c:pt>
                <c:pt idx="384">
                  <c:v>50.1696867361928</c:v>
                </c:pt>
                <c:pt idx="385">
                  <c:v>50.1696867361928</c:v>
                </c:pt>
                <c:pt idx="386">
                  <c:v>50.1696867361928</c:v>
                </c:pt>
                <c:pt idx="387">
                  <c:v>50.1696867361928</c:v>
                </c:pt>
                <c:pt idx="388">
                  <c:v>50.1696867361928</c:v>
                </c:pt>
                <c:pt idx="389">
                  <c:v>50.1696867361928</c:v>
                </c:pt>
                <c:pt idx="390">
                  <c:v>50.1696867361928</c:v>
                </c:pt>
                <c:pt idx="391">
                  <c:v>50.1696867361928</c:v>
                </c:pt>
                <c:pt idx="392">
                  <c:v>50.1696867361928</c:v>
                </c:pt>
                <c:pt idx="393">
                  <c:v>50.1696867361928</c:v>
                </c:pt>
                <c:pt idx="394">
                  <c:v>50.1696867361928</c:v>
                </c:pt>
                <c:pt idx="395">
                  <c:v>50.1696867361928</c:v>
                </c:pt>
                <c:pt idx="396">
                  <c:v>50.1696867361928</c:v>
                </c:pt>
                <c:pt idx="397">
                  <c:v>50.1696867361928</c:v>
                </c:pt>
                <c:pt idx="398">
                  <c:v>50.1696867361928</c:v>
                </c:pt>
                <c:pt idx="399">
                  <c:v>50.1696867361928</c:v>
                </c:pt>
                <c:pt idx="400">
                  <c:v>50.1696867361928</c:v>
                </c:pt>
                <c:pt idx="401">
                  <c:v>50.1696867361928</c:v>
                </c:pt>
                <c:pt idx="402">
                  <c:v>50.1696867361928</c:v>
                </c:pt>
                <c:pt idx="403">
                  <c:v>50.1696867361928</c:v>
                </c:pt>
                <c:pt idx="404">
                  <c:v>50.1696867361928</c:v>
                </c:pt>
                <c:pt idx="405">
                  <c:v>50.1696867361928</c:v>
                </c:pt>
                <c:pt idx="406">
                  <c:v>50.1696867361928</c:v>
                </c:pt>
                <c:pt idx="407">
                  <c:v>50.1696867361928</c:v>
                </c:pt>
                <c:pt idx="408">
                  <c:v>50.1696867361928</c:v>
                </c:pt>
                <c:pt idx="409">
                  <c:v>50.1696867361928</c:v>
                </c:pt>
                <c:pt idx="410">
                  <c:v>50.1696867361928</c:v>
                </c:pt>
                <c:pt idx="411">
                  <c:v>50.1696867361928</c:v>
                </c:pt>
                <c:pt idx="412">
                  <c:v>50.1696867361928</c:v>
                </c:pt>
                <c:pt idx="413">
                  <c:v>50.1696867361928</c:v>
                </c:pt>
                <c:pt idx="414">
                  <c:v>50.1696867361928</c:v>
                </c:pt>
                <c:pt idx="415">
                  <c:v>50.1696867361928</c:v>
                </c:pt>
                <c:pt idx="416">
                  <c:v>50.1696867361928</c:v>
                </c:pt>
                <c:pt idx="417">
                  <c:v>50.1696867361928</c:v>
                </c:pt>
                <c:pt idx="418">
                  <c:v>50.1696867361928</c:v>
                </c:pt>
                <c:pt idx="419">
                  <c:v>50.1696867361928</c:v>
                </c:pt>
                <c:pt idx="420">
                  <c:v>50.1696867361928</c:v>
                </c:pt>
                <c:pt idx="421">
                  <c:v>50.1696867361928</c:v>
                </c:pt>
                <c:pt idx="422">
                  <c:v>50.1696867361928</c:v>
                </c:pt>
                <c:pt idx="423">
                  <c:v>50.1696867361928</c:v>
                </c:pt>
                <c:pt idx="424">
                  <c:v>50.1696867361928</c:v>
                </c:pt>
                <c:pt idx="425">
                  <c:v>50.1696867361928</c:v>
                </c:pt>
                <c:pt idx="426">
                  <c:v>50.1696867361928</c:v>
                </c:pt>
                <c:pt idx="427">
                  <c:v>50.1696867361928</c:v>
                </c:pt>
                <c:pt idx="428">
                  <c:v>50.1696867361928</c:v>
                </c:pt>
                <c:pt idx="429">
                  <c:v>50.1696867361928</c:v>
                </c:pt>
                <c:pt idx="430">
                  <c:v>50.1696867361928</c:v>
                </c:pt>
                <c:pt idx="431">
                  <c:v>50.1696867361928</c:v>
                </c:pt>
                <c:pt idx="432">
                  <c:v>50.1696867361928</c:v>
                </c:pt>
                <c:pt idx="433">
                  <c:v>50.1696867361928</c:v>
                </c:pt>
                <c:pt idx="434">
                  <c:v>50.1696867361928</c:v>
                </c:pt>
                <c:pt idx="435">
                  <c:v>50.1696867361928</c:v>
                </c:pt>
                <c:pt idx="436">
                  <c:v>50.1696867361928</c:v>
                </c:pt>
                <c:pt idx="437">
                  <c:v>50.1696867361928</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numCache>
            </c:numRef>
          </c:val>
          <c:smooth val="0"/>
        </c:ser>
        <c:axId val="9753327"/>
        <c:axId val="20671080"/>
      </c:lineChart>
      <c:catAx>
        <c:axId val="9753327"/>
        <c:scaling>
          <c:orientation val="minMax"/>
        </c:scaling>
        <c:axPos val="b"/>
        <c:title>
          <c:tx>
            <c:rich>
              <a:bodyPr vert="horz" rot="0" anchor="ctr"/>
              <a:lstStyle/>
              <a:p>
                <a:pPr algn="ctr">
                  <a:defRPr/>
                </a:pPr>
                <a:r>
                  <a:rPr lang="en-US" cap="none" sz="1200" b="1" i="0" u="none" baseline="0">
                    <a:latin typeface="Arial"/>
                    <a:ea typeface="Arial"/>
                    <a:cs typeface="Arial"/>
                  </a:rPr>
                  <a:t>Output/week</a:t>
                </a:r>
              </a:p>
            </c:rich>
          </c:tx>
          <c:layout/>
          <c:overlay val="0"/>
          <c:spPr>
            <a:noFill/>
            <a:ln>
              <a:noFill/>
            </a:ln>
          </c:spPr>
        </c:title>
        <c:delete val="0"/>
        <c:numFmt formatCode="General" sourceLinked="1"/>
        <c:majorTickMark val="out"/>
        <c:minorTickMark val="none"/>
        <c:tickLblPos val="nextTo"/>
        <c:crossAx val="20671080"/>
        <c:crosses val="autoZero"/>
        <c:auto val="1"/>
        <c:lblOffset val="100"/>
        <c:tickLblSkip val="50"/>
        <c:tickMarkSkip val="50"/>
        <c:noMultiLvlLbl val="0"/>
      </c:catAx>
      <c:valAx>
        <c:axId val="20671080"/>
        <c:scaling>
          <c:orientation val="minMax"/>
          <c:max val="100"/>
          <c:min val="0"/>
        </c:scaling>
        <c:axPos val="l"/>
        <c:title>
          <c:tx>
            <c:rich>
              <a:bodyPr vert="horz" rot="0" anchor="ctr"/>
              <a:lstStyle/>
              <a:p>
                <a:pPr algn="ctr">
                  <a:defRPr/>
                </a:pPr>
                <a:r>
                  <a:rPr lang="en-US" cap="none" sz="1200" b="0" i="0" u="none" baseline="0">
                    <a:latin typeface="Arial"/>
                    <a:ea typeface="Arial"/>
                    <a:cs typeface="Arial"/>
                  </a:rPr>
                  <a:t>£</a:t>
                </a:r>
              </a:p>
            </c:rich>
          </c:tx>
          <c:layout>
            <c:manualLayout>
              <c:xMode val="factor"/>
              <c:yMode val="factor"/>
              <c:x val="0.007"/>
              <c:y val="0.1225"/>
            </c:manualLayout>
          </c:layout>
          <c:overlay val="0"/>
          <c:spPr>
            <a:noFill/>
            <a:ln>
              <a:noFill/>
            </a:ln>
          </c:spPr>
        </c:title>
        <c:delete val="0"/>
        <c:numFmt formatCode="General" sourceLinked="1"/>
        <c:majorTickMark val="out"/>
        <c:minorTickMark val="none"/>
        <c:tickLblPos val="nextTo"/>
        <c:crossAx val="9753327"/>
        <c:crossesAt val="1"/>
        <c:crossBetween val="midCat"/>
        <c:dispUnits/>
      </c:valAx>
      <c:spPr>
        <a:noFill/>
        <a:ln>
          <a:noFill/>
        </a:ln>
      </c:spPr>
    </c:plotArea>
    <c:legend>
      <c:legendPos val="r"/>
      <c:layout>
        <c:manualLayout>
          <c:xMode val="edge"/>
          <c:yMode val="edge"/>
          <c:x val="0.74725"/>
          <c:y val="0.167"/>
        </c:manualLayout>
      </c:layout>
      <c:overlay val="0"/>
      <c:spPr>
        <a:ln w="3175">
          <a:noFill/>
        </a:ln>
      </c:sp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447675</xdr:colOff>
      <xdr:row>1</xdr:row>
      <xdr:rowOff>38100</xdr:rowOff>
    </xdr:from>
    <xdr:to>
      <xdr:col>11</xdr:col>
      <xdr:colOff>381000</xdr:colOff>
      <xdr:row>23</xdr:row>
      <xdr:rowOff>152400</xdr:rowOff>
    </xdr:to>
    <xdr:graphicFrame>
      <xdr:nvGraphicFramePr>
        <xdr:cNvPr id="1" name="Chart 1"/>
        <xdr:cNvGraphicFramePr/>
      </xdr:nvGraphicFramePr>
      <xdr:xfrm>
        <a:off x="2705100" y="200025"/>
        <a:ext cx="4533900" cy="3676650"/>
      </xdr:xfrm>
      <a:graphic>
        <a:graphicData uri="http://schemas.openxmlformats.org/drawingml/2006/chart">
          <c:chart xmlns:c="http://schemas.openxmlformats.org/drawingml/2006/chart" r:id="rId1"/>
        </a:graphicData>
      </a:graphic>
    </xdr:graphicFrame>
    <xdr:clientData/>
  </xdr:twoCellAnchor>
  <xdr:twoCellAnchor>
    <xdr:from>
      <xdr:col>9</xdr:col>
      <xdr:colOff>371475</xdr:colOff>
      <xdr:row>5</xdr:row>
      <xdr:rowOff>0</xdr:rowOff>
    </xdr:from>
    <xdr:to>
      <xdr:col>11</xdr:col>
      <xdr:colOff>247650</xdr:colOff>
      <xdr:row>8</xdr:row>
      <xdr:rowOff>19050</xdr:rowOff>
    </xdr:to>
    <xdr:sp>
      <xdr:nvSpPr>
        <xdr:cNvPr id="2" name="Rectangle 2"/>
        <xdr:cNvSpPr>
          <a:spLocks/>
        </xdr:cNvSpPr>
      </xdr:nvSpPr>
      <xdr:spPr>
        <a:xfrm>
          <a:off x="6010275" y="809625"/>
          <a:ext cx="1095375" cy="504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419100</xdr:colOff>
      <xdr:row>10</xdr:row>
      <xdr:rowOff>114300</xdr:rowOff>
    </xdr:from>
    <xdr:to>
      <xdr:col>11</xdr:col>
      <xdr:colOff>76200</xdr:colOff>
      <xdr:row>12</xdr:row>
      <xdr:rowOff>47625</xdr:rowOff>
    </xdr:to>
    <xdr:sp>
      <xdr:nvSpPr>
        <xdr:cNvPr id="3" name="Rectangle 3"/>
        <xdr:cNvSpPr>
          <a:spLocks/>
        </xdr:cNvSpPr>
      </xdr:nvSpPr>
      <xdr:spPr>
        <a:xfrm>
          <a:off x="6057900" y="1733550"/>
          <a:ext cx="876300" cy="2571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523875</xdr:colOff>
      <xdr:row>4</xdr:row>
      <xdr:rowOff>95250</xdr:rowOff>
    </xdr:from>
    <xdr:to>
      <xdr:col>7</xdr:col>
      <xdr:colOff>523875</xdr:colOff>
      <xdr:row>17</xdr:row>
      <xdr:rowOff>38100</xdr:rowOff>
    </xdr:to>
    <xdr:sp>
      <xdr:nvSpPr>
        <xdr:cNvPr id="4" name="Line 4"/>
        <xdr:cNvSpPr>
          <a:spLocks/>
        </xdr:cNvSpPr>
      </xdr:nvSpPr>
      <xdr:spPr>
        <a:xfrm flipV="1">
          <a:off x="4943475" y="742950"/>
          <a:ext cx="0" cy="2047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342900</xdr:colOff>
      <xdr:row>16</xdr:row>
      <xdr:rowOff>38100</xdr:rowOff>
    </xdr:from>
    <xdr:to>
      <xdr:col>7</xdr:col>
      <xdr:colOff>504825</xdr:colOff>
      <xdr:row>17</xdr:row>
      <xdr:rowOff>104775</xdr:rowOff>
    </xdr:to>
    <xdr:sp>
      <xdr:nvSpPr>
        <xdr:cNvPr id="5" name="Rectangle 5"/>
        <xdr:cNvSpPr>
          <a:spLocks/>
        </xdr:cNvSpPr>
      </xdr:nvSpPr>
      <xdr:spPr>
        <a:xfrm>
          <a:off x="4762500" y="2628900"/>
          <a:ext cx="161925" cy="2286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3"/>
  <sheetViews>
    <sheetView tabSelected="1" workbookViewId="0" topLeftCell="A1">
      <selection activeCell="B11" sqref="B11"/>
    </sheetView>
  </sheetViews>
  <sheetFormatPr defaultColWidth="9.140625" defaultRowHeight="12.75"/>
  <cols>
    <col min="1" max="1" width="15.421875" style="0" customWidth="1"/>
    <col min="3" max="3" width="9.28125" style="0" customWidth="1"/>
    <col min="4" max="4" width="7.57421875" style="0" customWidth="1"/>
    <col min="5" max="5" width="6.7109375" style="0" customWidth="1"/>
    <col min="6" max="6" width="10.8515625" style="0" customWidth="1"/>
    <col min="7" max="7" width="7.28125" style="0" customWidth="1"/>
  </cols>
  <sheetData>
    <row r="1" spans="1:8" ht="12.75">
      <c r="A1" t="s">
        <v>46</v>
      </c>
      <c r="F1" t="s">
        <v>43</v>
      </c>
      <c r="G1" s="7" t="s">
        <v>44</v>
      </c>
      <c r="H1" t="s">
        <v>45</v>
      </c>
    </row>
    <row r="3" ht="12.75">
      <c r="A3" t="s">
        <v>26</v>
      </c>
    </row>
    <row r="4" spans="1:2" ht="12.75">
      <c r="A4" t="s">
        <v>27</v>
      </c>
      <c r="B4" s="7">
        <v>30</v>
      </c>
    </row>
    <row r="5" spans="1:2" ht="12.75">
      <c r="A5" t="s">
        <v>28</v>
      </c>
      <c r="B5" s="7">
        <v>30</v>
      </c>
    </row>
    <row r="6" ht="12.75">
      <c r="A6" t="s">
        <v>29</v>
      </c>
    </row>
    <row r="7" spans="1:4" ht="12.75">
      <c r="A7" t="s">
        <v>27</v>
      </c>
      <c r="B7" s="7">
        <v>40</v>
      </c>
      <c r="C7" s="2">
        <f>IF(B7&lt;=B4,"must be &gt;","")</f>
      </c>
      <c r="D7" s="3">
        <f>IF(B7&lt;=B4,B4,"")</f>
      </c>
    </row>
    <row r="8" spans="1:4" ht="12.75">
      <c r="A8" t="s">
        <v>30</v>
      </c>
      <c r="B8" s="7">
        <v>40</v>
      </c>
      <c r="C8" s="2">
        <f>IF(B8&lt;=B5,"must be &gt;","")</f>
      </c>
      <c r="D8" s="4">
        <f>IF(B8&lt;=B5,B5,"")</f>
      </c>
    </row>
    <row r="10" spans="1:2" ht="12.75">
      <c r="A10" t="s">
        <v>34</v>
      </c>
      <c r="B10" s="7">
        <v>75</v>
      </c>
    </row>
    <row r="11" spans="1:3" ht="12.75">
      <c r="A11" s="2">
        <f>IF(+C12+C13*'Hidden calculations'!J29&gt;B5,"",INT(+B10+(C12-B5)/C13/B4))</f>
      </c>
      <c r="B11" s="2">
        <f>IF(+C12+C13*'Hidden calculations'!J29&gt;B5,"","firms are not producing")</f>
      </c>
      <c r="C11" s="5"/>
    </row>
    <row r="12" spans="1:3" ht="12.75">
      <c r="A12" t="s">
        <v>35</v>
      </c>
      <c r="B12" t="s">
        <v>37</v>
      </c>
      <c r="C12" s="7">
        <v>120</v>
      </c>
    </row>
    <row r="13" spans="2:3" ht="12.75">
      <c r="B13" t="s">
        <v>36</v>
      </c>
      <c r="C13" s="7">
        <v>-0.02</v>
      </c>
    </row>
    <row r="14" ht="12.75">
      <c r="C14">
        <f>IF(C13&gt;=0,"must be &lt;0","")</f>
      </c>
    </row>
    <row r="15" spans="1:2" ht="12.75">
      <c r="A15" t="s">
        <v>31</v>
      </c>
      <c r="B15" s="5">
        <f>MAX(+C12+C13*'Hidden calculations'!J29,B5)</f>
        <v>50.1696867361928</v>
      </c>
    </row>
    <row r="16" ht="12.75">
      <c r="A16" s="2">
        <f>IF(B15&lt;'Hidden calculations'!B29,"the spreadsheet can't cope with prices","")</f>
      </c>
    </row>
    <row r="17" spans="1:3" ht="12.75">
      <c r="A17" s="2">
        <f>IF(B15&lt;'Hidden calculations'!B29,"below the minimum MC of","")</f>
      </c>
      <c r="B17" s="5"/>
      <c r="C17" s="3">
        <f>IF(B15&lt;'Hidden calculations'!B29,'Hidden calculations'!B29,"")</f>
      </c>
    </row>
    <row r="18" spans="1:3" ht="12.75">
      <c r="A18" t="s">
        <v>20</v>
      </c>
      <c r="C18">
        <f>+(-'Hidden calculations'!C42+SQRT('Hidden calculations'!C42^2-4*'Hidden calculations'!E42*('Hidden calculations'!A42-B15)))/(2*'Hidden calculations'!E42)</f>
        <v>46.55354217587146</v>
      </c>
    </row>
    <row r="19" spans="1:3" ht="12.75">
      <c r="A19" t="s">
        <v>17</v>
      </c>
      <c r="C19">
        <f>IF(C18&gt;=B4,C18,0)</f>
        <v>46.55354217587146</v>
      </c>
    </row>
    <row r="20" spans="1:3" ht="12.75">
      <c r="A20" t="s">
        <v>5</v>
      </c>
      <c r="C20">
        <f>+'Hidden calculations'!$A$42+'Hidden calculations'!$C$42*C19+'Hidden calculations'!$E$42*C19^2+'Hidden calculations'!$G$42*C19^3</f>
        <v>50.16968673619281</v>
      </c>
    </row>
    <row r="21" spans="1:3" ht="12.75">
      <c r="A21" t="s">
        <v>8</v>
      </c>
      <c r="C21">
        <f>+'Hidden calculations'!$A$46+'Hidden calculations'!$C$46*C19+'Hidden calculations'!$E$46*C19^2+'Hidden calculations'!$G$46*C19^3</f>
        <v>33.044663984092836</v>
      </c>
    </row>
    <row r="22" spans="1:3" ht="12.75">
      <c r="A22" t="s">
        <v>9</v>
      </c>
      <c r="C22">
        <f>IF(C19=0,"NA",+'Hidden calculations'!$A$48+'Hidden calculations'!$C$48*C19+'Hidden calculations'!$E$48*C19^2+'Hidden calculations'!$G$48/C19)</f>
        <v>40.682225787925645</v>
      </c>
    </row>
    <row r="23" spans="1:3" ht="12.75">
      <c r="A23" t="s">
        <v>21</v>
      </c>
      <c r="C23" s="6">
        <f>IF(C19=0,-'Hidden calculations'!A40,+C19*(B15-C22))</f>
        <v>441.6749133970885</v>
      </c>
    </row>
  </sheetData>
  <printOptions/>
  <pageMargins left="0.75" right="0.75" top="1" bottom="1" header="0.5" footer="0.5"/>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dimension ref="A1:AE622"/>
  <sheetViews>
    <sheetView workbookViewId="0" topLeftCell="I1">
      <selection activeCell="R1" sqref="R1"/>
    </sheetView>
  </sheetViews>
  <sheetFormatPr defaultColWidth="9.140625" defaultRowHeight="12.75"/>
  <cols>
    <col min="1" max="1" width="11.421875" style="0" customWidth="1"/>
  </cols>
  <sheetData>
    <row r="1" spans="19:31" ht="12.75">
      <c r="S1" t="s">
        <v>11</v>
      </c>
      <c r="T1" t="s">
        <v>12</v>
      </c>
      <c r="U1" t="s">
        <v>42</v>
      </c>
      <c r="V1" t="s">
        <v>15</v>
      </c>
      <c r="W1" t="s">
        <v>13</v>
      </c>
      <c r="X1" t="s">
        <v>14</v>
      </c>
      <c r="Y1" t="s">
        <v>16</v>
      </c>
      <c r="Z1" t="s">
        <v>19</v>
      </c>
      <c r="AA1" t="s">
        <v>18</v>
      </c>
      <c r="AB1" t="s">
        <v>22</v>
      </c>
      <c r="AC1" t="s">
        <v>21</v>
      </c>
      <c r="AD1" t="s">
        <v>24</v>
      </c>
      <c r="AE1" t="s">
        <v>25</v>
      </c>
    </row>
    <row r="2" spans="19:31" ht="12.75">
      <c r="S2">
        <v>0</v>
      </c>
      <c r="Y2">
        <f>+'Sheet to use'!$B$15</f>
        <v>50.1696867361928</v>
      </c>
      <c r="AA2">
        <f>IF('Sheet to use'!$C$19&gt;S2,MIN(Y2,'Sheet to use'!$C$22),0)</f>
        <v>40.682225787925645</v>
      </c>
      <c r="AB2">
        <f>IF('Sheet to use'!$C$19&gt;S2,MAX('Sheet to use'!$C$22-Y2,0),0)</f>
        <v>0</v>
      </c>
      <c r="AC2">
        <f>IF('Sheet to use'!$C$19&gt;S2,MAX(Y2-'Sheet to use'!$C$22,0),0)</f>
        <v>9.487460948267156</v>
      </c>
      <c r="AD2">
        <f>IF('Sheet to use'!$C$19=0,IF($S2&lt;'Hidden calculations'!$C$36,'Hidden calculations'!$D$36,W2),0)</f>
        <v>0</v>
      </c>
      <c r="AE2">
        <f>IF(AND('Sheet to use'!$C$19=0,$S2&lt;'Hidden calculations'!$C$36),'Hidden calculations'!$E$36-'Hidden calculations'!$D$36,0)</f>
        <v>0</v>
      </c>
    </row>
    <row r="3" spans="19:31" ht="12.75">
      <c r="S3">
        <f aca="true" t="shared" si="0" ref="S3:S66">0.2+S2</f>
        <v>0.2</v>
      </c>
      <c r="T3">
        <f>+'Hidden calculations'!$A$40+'Hidden calculations'!$C$40*S3+'Hidden calculations'!$E$40*S3^2+'Hidden calculations'!$G$40*S3^3</f>
        <v>363.528977777778</v>
      </c>
      <c r="U3">
        <f>+'Hidden calculations'!$A$42+'Hidden calculations'!$C$42*S3+'Hidden calculations'!$E$42*S3^2+'Hidden calculations'!$G$42*S3^3</f>
        <v>39.73466666666667</v>
      </c>
      <c r="V3">
        <f>+'Hidden calculations'!$A$44+'Hidden calculations'!$C$44*S3+'Hidden calculations'!$E$44*S3^2+'Hidden calculations'!$G$44*S3^3</f>
        <v>7.973422222222222</v>
      </c>
      <c r="W3">
        <f>+'Hidden calculations'!$A$46+'Hidden calculations'!$C$46*S3+'Hidden calculations'!$E$46*S3^2+'Hidden calculations'!$G$46*S3^3</f>
        <v>39.867111111111114</v>
      </c>
      <c r="X3">
        <f>+'Hidden calculations'!$A$48+'Hidden calculations'!$C$48*S3+'Hidden calculations'!$E$48*S3^2+'Hidden calculations'!$G$48/S3</f>
        <v>1817.6448888888897</v>
      </c>
      <c r="Y3">
        <f>+'Sheet to use'!$B$15</f>
        <v>50.1696867361928</v>
      </c>
      <c r="AA3">
        <f>IF('Sheet to use'!$C$19&gt;S3,MIN(Y3,'Sheet to use'!$C$22),0)</f>
        <v>40.682225787925645</v>
      </c>
      <c r="AB3">
        <f>IF('Sheet to use'!$C$19&gt;S3,MAX('Sheet to use'!$C$22-Y3,0),0)</f>
        <v>0</v>
      </c>
      <c r="AC3">
        <f>IF('Sheet to use'!$C$19&gt;S3,MAX(Y3-'Sheet to use'!$C$22,0),0)</f>
        <v>9.487460948267156</v>
      </c>
      <c r="AD3">
        <f>IF('Sheet to use'!$C$19=0,IF($S3&lt;'Hidden calculations'!$C$36,'Hidden calculations'!$D$36,W3),0)</f>
        <v>0</v>
      </c>
      <c r="AE3">
        <f>IF(AND('Sheet to use'!$C$19=0,$S3&lt;'Hidden calculations'!$C$36),'Hidden calculations'!$E$36-'Hidden calculations'!$D$36,0)</f>
        <v>0</v>
      </c>
    </row>
    <row r="4" spans="19:31" ht="12.75">
      <c r="S4">
        <f t="shared" si="0"/>
        <v>0.4</v>
      </c>
      <c r="T4">
        <f>+'Hidden calculations'!$A$40+'Hidden calculations'!$C$40*S4+'Hidden calculations'!$E$40*S4^2+'Hidden calculations'!$G$40*S4^3</f>
        <v>371.44960000000015</v>
      </c>
      <c r="U4">
        <f>+'Hidden calculations'!$A$42+'Hidden calculations'!$C$42*S4+'Hidden calculations'!$E$42*S4^2+'Hidden calculations'!$G$42*S4^3</f>
        <v>39.472</v>
      </c>
      <c r="V4">
        <f>+'Hidden calculations'!$A$44+'Hidden calculations'!$C$44*S4+'Hidden calculations'!$E$44*S4^2+'Hidden calculations'!$G$44*S4^3</f>
        <v>15.894044444444443</v>
      </c>
      <c r="W4">
        <f>+'Hidden calculations'!$A$46+'Hidden calculations'!$C$46*S4+'Hidden calculations'!$E$46*S4^2+'Hidden calculations'!$G$46*S4^3</f>
        <v>39.73511111111111</v>
      </c>
      <c r="X4">
        <f>+'Hidden calculations'!$A$48+'Hidden calculations'!$C$48*S4+'Hidden calculations'!$E$48*S4^2+'Hidden calculations'!$G$48/S4</f>
        <v>928.6240000000004</v>
      </c>
      <c r="Y4">
        <f>+'Sheet to use'!$B$15</f>
        <v>50.1696867361928</v>
      </c>
      <c r="AA4">
        <f>IF('Sheet to use'!$C$19&gt;S4,MIN(Y4,'Sheet to use'!$C$22),0)</f>
        <v>40.682225787925645</v>
      </c>
      <c r="AB4">
        <f>IF('Sheet to use'!$C$19&gt;S4,MAX('Sheet to use'!$C$22-Y4,0),0)</f>
        <v>0</v>
      </c>
      <c r="AC4">
        <f>IF('Sheet to use'!$C$19&gt;S4,MAX(Y4-'Sheet to use'!$C$22,0),0)</f>
        <v>9.487460948267156</v>
      </c>
      <c r="AD4">
        <f>IF('Sheet to use'!$C$19=0,IF($S4&lt;'Hidden calculations'!$C$36,'Hidden calculations'!$D$36,W4),0)</f>
        <v>0</v>
      </c>
      <c r="AE4">
        <f>IF(AND('Sheet to use'!$C$19=0,$S4&lt;'Hidden calculations'!$C$36),'Hidden calculations'!$E$36-'Hidden calculations'!$D$36,0)</f>
        <v>0</v>
      </c>
    </row>
    <row r="5" spans="19:31" ht="12.75">
      <c r="S5">
        <f t="shared" si="0"/>
        <v>0.6000000000000001</v>
      </c>
      <c r="T5">
        <f>+'Hidden calculations'!$A$40+'Hidden calculations'!$C$40*S5+'Hidden calculations'!$E$40*S5^2+'Hidden calculations'!$G$40*S5^3</f>
        <v>379.3179555555557</v>
      </c>
      <c r="U5">
        <f>+'Hidden calculations'!$A$42+'Hidden calculations'!$C$42*S5+'Hidden calculations'!$E$42*S5^2+'Hidden calculations'!$G$42*S5^3</f>
        <v>39.212</v>
      </c>
      <c r="V5">
        <f>+'Hidden calculations'!$A$44+'Hidden calculations'!$C$44*S5+'Hidden calculations'!$E$44*S5^2+'Hidden calculations'!$G$44*S5^3</f>
        <v>23.762400000000007</v>
      </c>
      <c r="W5">
        <f>+'Hidden calculations'!$A$46+'Hidden calculations'!$C$46*S5+'Hidden calculations'!$E$46*S5^2+'Hidden calculations'!$G$46*S5^3</f>
        <v>39.604</v>
      </c>
      <c r="X5">
        <f>+'Hidden calculations'!$A$48+'Hidden calculations'!$C$48*S5+'Hidden calculations'!$E$48*S5^2+'Hidden calculations'!$G$48/S5</f>
        <v>632.1965925925928</v>
      </c>
      <c r="Y5">
        <f>+'Sheet to use'!$B$15</f>
        <v>50.1696867361928</v>
      </c>
      <c r="AA5">
        <f>IF('Sheet to use'!$C$19&gt;S5,MIN(Y5,'Sheet to use'!$C$22),0)</f>
        <v>40.682225787925645</v>
      </c>
      <c r="AB5">
        <f>IF('Sheet to use'!$C$19&gt;S5,MAX('Sheet to use'!$C$22-Y5,0),0)</f>
        <v>0</v>
      </c>
      <c r="AC5">
        <f>IF('Sheet to use'!$C$19&gt;S5,MAX(Y5-'Sheet to use'!$C$22,0),0)</f>
        <v>9.487460948267156</v>
      </c>
      <c r="AD5">
        <f>IF('Sheet to use'!$C$19=0,IF($S5&lt;'Hidden calculations'!$C$36,'Hidden calculations'!$D$36,W5),0)</f>
        <v>0</v>
      </c>
      <c r="AE5">
        <f>IF(AND('Sheet to use'!$C$19=0,$S5&lt;'Hidden calculations'!$C$36),'Hidden calculations'!$E$36-'Hidden calculations'!$D$36,0)</f>
        <v>0</v>
      </c>
    </row>
    <row r="6" spans="19:31" ht="12.75">
      <c r="S6">
        <f t="shared" si="0"/>
        <v>0.8</v>
      </c>
      <c r="T6">
        <f>+'Hidden calculations'!$A$40+'Hidden calculations'!$C$40*S6+'Hidden calculations'!$E$40*S6^2+'Hidden calculations'!$G$40*S6^3</f>
        <v>387.1345777777779</v>
      </c>
      <c r="U6">
        <f>+'Hidden calculations'!$A$42+'Hidden calculations'!$C$42*S6+'Hidden calculations'!$E$42*S6^2+'Hidden calculations'!$G$42*S6^3</f>
        <v>38.95466666666666</v>
      </c>
      <c r="V6">
        <f>+'Hidden calculations'!$A$44+'Hidden calculations'!$C$44*S6+'Hidden calculations'!$E$44*S6^2+'Hidden calculations'!$G$44*S6^3</f>
        <v>31.579022222222225</v>
      </c>
      <c r="W6">
        <f>+'Hidden calculations'!$A$46+'Hidden calculations'!$C$46*S6+'Hidden calculations'!$E$46*S6^2+'Hidden calculations'!$G$46*S6^3</f>
        <v>39.47377777777778</v>
      </c>
      <c r="X6">
        <f>+'Hidden calculations'!$A$48+'Hidden calculations'!$C$48*S6+'Hidden calculations'!$E$48*S6^2+'Hidden calculations'!$G$48/S6</f>
        <v>483.9182222222224</v>
      </c>
      <c r="Y6">
        <f>+'Sheet to use'!$B$15</f>
        <v>50.1696867361928</v>
      </c>
      <c r="AA6">
        <f>IF('Sheet to use'!$C$19&gt;S6,MIN(Y6,'Sheet to use'!$C$22),0)</f>
        <v>40.682225787925645</v>
      </c>
      <c r="AB6">
        <f>IF('Sheet to use'!$C$19&gt;S6,MAX('Sheet to use'!$C$22-Y6,0),0)</f>
        <v>0</v>
      </c>
      <c r="AC6">
        <f>IF('Sheet to use'!$C$19&gt;S6,MAX(Y6-'Sheet to use'!$C$22,0),0)</f>
        <v>9.487460948267156</v>
      </c>
      <c r="AD6">
        <f>IF('Sheet to use'!$C$19=0,IF($S6&lt;'Hidden calculations'!$C$36,'Hidden calculations'!$D$36,W6),0)</f>
        <v>0</v>
      </c>
      <c r="AE6">
        <f>IF(AND('Sheet to use'!$C$19=0,$S6&lt;'Hidden calculations'!$C$36),'Hidden calculations'!$E$36-'Hidden calculations'!$D$36,0)</f>
        <v>0</v>
      </c>
    </row>
    <row r="7" spans="19:31" ht="12.75">
      <c r="S7">
        <f t="shared" si="0"/>
        <v>1</v>
      </c>
      <c r="T7">
        <f>+'Hidden calculations'!$A$40+'Hidden calculations'!$C$40*S7+'Hidden calculations'!$E$40*S7^2+'Hidden calculations'!$G$40*S7^3</f>
        <v>394.90000000000015</v>
      </c>
      <c r="U7">
        <f>+'Hidden calculations'!$A$42+'Hidden calculations'!$C$42*S7+'Hidden calculations'!$E$42*S7^2+'Hidden calculations'!$G$42*S7^3</f>
        <v>38.699999999999996</v>
      </c>
      <c r="V7">
        <f>+'Hidden calculations'!$A$44+'Hidden calculations'!$C$44*S7+'Hidden calculations'!$E$44*S7^2+'Hidden calculations'!$G$44*S7^3</f>
        <v>39.34444444444445</v>
      </c>
      <c r="W7">
        <f>+'Hidden calculations'!$A$46+'Hidden calculations'!$C$46*S7+'Hidden calculations'!$E$46*S7^2+'Hidden calculations'!$G$46*S7^3</f>
        <v>39.34444444444445</v>
      </c>
      <c r="X7">
        <f>+'Hidden calculations'!$A$48+'Hidden calculations'!$C$48*S7+'Hidden calculations'!$E$48*S7^2+'Hidden calculations'!$G$48/S7</f>
        <v>394.90000000000015</v>
      </c>
      <c r="Y7">
        <f>+'Sheet to use'!$B$15</f>
        <v>50.1696867361928</v>
      </c>
      <c r="AA7">
        <f>IF('Sheet to use'!$C$19&gt;S7,MIN(Y7,'Sheet to use'!$C$22),0)</f>
        <v>40.682225787925645</v>
      </c>
      <c r="AB7">
        <f>IF('Sheet to use'!$C$19&gt;S7,MAX('Sheet to use'!$C$22-Y7,0),0)</f>
        <v>0</v>
      </c>
      <c r="AC7">
        <f>IF('Sheet to use'!$C$19&gt;S7,MAX(Y7-'Sheet to use'!$C$22,0),0)</f>
        <v>9.487460948267156</v>
      </c>
      <c r="AD7">
        <f>IF('Sheet to use'!$C$19=0,IF($S7&lt;'Hidden calculations'!$C$36,'Hidden calculations'!$D$36,W7),0)</f>
        <v>0</v>
      </c>
      <c r="AE7">
        <f>IF(AND('Sheet to use'!$C$19=0,$S7&lt;'Hidden calculations'!$C$36),'Hidden calculations'!$E$36-'Hidden calculations'!$D$36,0)</f>
        <v>0</v>
      </c>
    </row>
    <row r="8" spans="19:31" ht="12.75">
      <c r="S8">
        <f t="shared" si="0"/>
        <v>1.2</v>
      </c>
      <c r="T8">
        <f>+'Hidden calculations'!$A$40+'Hidden calculations'!$C$40*S8+'Hidden calculations'!$E$40*S8^2+'Hidden calculations'!$G$40*S8^3</f>
        <v>402.61475555555575</v>
      </c>
      <c r="U8">
        <f>+'Hidden calculations'!$A$42+'Hidden calculations'!$C$42*S8+'Hidden calculations'!$E$42*S8^2+'Hidden calculations'!$G$42*S8^3</f>
        <v>38.448</v>
      </c>
      <c r="V8">
        <f>+'Hidden calculations'!$A$44+'Hidden calculations'!$C$44*S8+'Hidden calculations'!$E$44*S8^2+'Hidden calculations'!$G$44*S8^3</f>
        <v>47.0592</v>
      </c>
      <c r="W8">
        <f>+'Hidden calculations'!$A$46+'Hidden calculations'!$C$46*S8+'Hidden calculations'!$E$46*S8^2+'Hidden calculations'!$G$46*S8^3</f>
        <v>39.216</v>
      </c>
      <c r="X8">
        <f>+'Hidden calculations'!$A$48+'Hidden calculations'!$C$48*S8+'Hidden calculations'!$E$48*S8^2+'Hidden calculations'!$G$48/S8</f>
        <v>335.5122962962964</v>
      </c>
      <c r="Y8">
        <f>+'Sheet to use'!$B$15</f>
        <v>50.1696867361928</v>
      </c>
      <c r="AA8">
        <f>IF('Sheet to use'!$C$19&gt;S8,MIN(Y8,'Sheet to use'!$C$22),0)</f>
        <v>40.682225787925645</v>
      </c>
      <c r="AB8">
        <f>IF('Sheet to use'!$C$19&gt;S8,MAX('Sheet to use'!$C$22-Y8,0),0)</f>
        <v>0</v>
      </c>
      <c r="AC8">
        <f>IF('Sheet to use'!$C$19&gt;S8,MAX(Y8-'Sheet to use'!$C$22,0),0)</f>
        <v>9.487460948267156</v>
      </c>
      <c r="AD8">
        <f>IF('Sheet to use'!$C$19=0,IF($S8&lt;'Hidden calculations'!$C$36,'Hidden calculations'!$D$36,W8),0)</f>
        <v>0</v>
      </c>
      <c r="AE8">
        <f>IF(AND('Sheet to use'!$C$19=0,$S8&lt;'Hidden calculations'!$C$36),'Hidden calculations'!$E$36-'Hidden calculations'!$D$36,0)</f>
        <v>0</v>
      </c>
    </row>
    <row r="9" spans="19:31" ht="12.75">
      <c r="S9">
        <f t="shared" si="0"/>
        <v>1.4</v>
      </c>
      <c r="T9">
        <f>+'Hidden calculations'!$A$40+'Hidden calculations'!$C$40*S9+'Hidden calculations'!$E$40*S9^2+'Hidden calculations'!$G$40*S9^3</f>
        <v>410.27937777777794</v>
      </c>
      <c r="U9">
        <f>+'Hidden calculations'!$A$42+'Hidden calculations'!$C$42*S9+'Hidden calculations'!$E$42*S9^2+'Hidden calculations'!$G$42*S9^3</f>
        <v>38.19866666666667</v>
      </c>
      <c r="V9">
        <f>+'Hidden calculations'!$A$44+'Hidden calculations'!$C$44*S9+'Hidden calculations'!$E$44*S9^2+'Hidden calculations'!$G$44*S9^3</f>
        <v>54.723822222222225</v>
      </c>
      <c r="W9">
        <f>+'Hidden calculations'!$A$46+'Hidden calculations'!$C$46*S9+'Hidden calculations'!$E$46*S9^2+'Hidden calculations'!$G$46*S9^3</f>
        <v>39.08844444444445</v>
      </c>
      <c r="X9">
        <f>+'Hidden calculations'!$A$48+'Hidden calculations'!$C$48*S9+'Hidden calculations'!$E$48*S9^2+'Hidden calculations'!$G$48/S9</f>
        <v>293.05669841269855</v>
      </c>
      <c r="Y9">
        <f>+'Sheet to use'!$B$15</f>
        <v>50.1696867361928</v>
      </c>
      <c r="AA9">
        <f>IF('Sheet to use'!$C$19&gt;S9,MIN(Y9,'Sheet to use'!$C$22),0)</f>
        <v>40.682225787925645</v>
      </c>
      <c r="AB9">
        <f>IF('Sheet to use'!$C$19&gt;S9,MAX('Sheet to use'!$C$22-Y9,0),0)</f>
        <v>0</v>
      </c>
      <c r="AC9">
        <f>IF('Sheet to use'!$C$19&gt;S9,MAX(Y9-'Sheet to use'!$C$22,0),0)</f>
        <v>9.487460948267156</v>
      </c>
      <c r="AD9">
        <f>IF('Sheet to use'!$C$19=0,IF($S9&lt;'Hidden calculations'!$C$36,'Hidden calculations'!$D$36,W9),0)</f>
        <v>0</v>
      </c>
      <c r="AE9">
        <f>IF(AND('Sheet to use'!$C$19=0,$S9&lt;'Hidden calculations'!$C$36),'Hidden calculations'!$E$36-'Hidden calculations'!$D$36,0)</f>
        <v>0</v>
      </c>
    </row>
    <row r="10" spans="19:31" ht="12.75">
      <c r="S10">
        <f t="shared" si="0"/>
        <v>1.5999999999999999</v>
      </c>
      <c r="T10">
        <f>+'Hidden calculations'!$A$40+'Hidden calculations'!$C$40*S10+'Hidden calculations'!$E$40*S10^2+'Hidden calculations'!$G$40*S10^3</f>
        <v>417.8944000000002</v>
      </c>
      <c r="U10">
        <f>+'Hidden calculations'!$A$42+'Hidden calculations'!$C$42*S10+'Hidden calculations'!$E$42*S10^2+'Hidden calculations'!$G$42*S10^3</f>
        <v>37.952</v>
      </c>
      <c r="V10">
        <f>+'Hidden calculations'!$A$44+'Hidden calculations'!$C$44*S10+'Hidden calculations'!$E$44*S10^2+'Hidden calculations'!$G$44*S10^3</f>
        <v>62.33884444444444</v>
      </c>
      <c r="W10">
        <f>+'Hidden calculations'!$A$46+'Hidden calculations'!$C$46*S10+'Hidden calculations'!$E$46*S10^2+'Hidden calculations'!$G$46*S10^3</f>
        <v>38.961777777777776</v>
      </c>
      <c r="X10">
        <f>+'Hidden calculations'!$A$48+'Hidden calculations'!$C$48*S10+'Hidden calculations'!$E$48*S10^2+'Hidden calculations'!$G$48/S10</f>
        <v>261.18400000000014</v>
      </c>
      <c r="Y10">
        <f>+'Sheet to use'!$B$15</f>
        <v>50.1696867361928</v>
      </c>
      <c r="AA10">
        <f>IF('Sheet to use'!$C$19&gt;S10,MIN(Y10,'Sheet to use'!$C$22),0)</f>
        <v>40.682225787925645</v>
      </c>
      <c r="AB10">
        <f>IF('Sheet to use'!$C$19&gt;S10,MAX('Sheet to use'!$C$22-Y10,0),0)</f>
        <v>0</v>
      </c>
      <c r="AC10">
        <f>IF('Sheet to use'!$C$19&gt;S10,MAX(Y10-'Sheet to use'!$C$22,0),0)</f>
        <v>9.487460948267156</v>
      </c>
      <c r="AD10">
        <f>IF('Sheet to use'!$C$19=0,IF($S10&lt;'Hidden calculations'!$C$36,'Hidden calculations'!$D$36,W10),0)</f>
        <v>0</v>
      </c>
      <c r="AE10">
        <f>IF(AND('Sheet to use'!$C$19=0,$S10&lt;'Hidden calculations'!$C$36),'Hidden calculations'!$E$36-'Hidden calculations'!$D$36,0)</f>
        <v>0</v>
      </c>
    </row>
    <row r="11" spans="19:31" ht="12.75">
      <c r="S11">
        <f t="shared" si="0"/>
        <v>1.7999999999999998</v>
      </c>
      <c r="T11">
        <f>+'Hidden calculations'!$A$40+'Hidden calculations'!$C$40*S11+'Hidden calculations'!$E$40*S11^2+'Hidden calculations'!$G$40*S11^3</f>
        <v>425.4603555555557</v>
      </c>
      <c r="U11">
        <f>+'Hidden calculations'!$A$42+'Hidden calculations'!$C$42*S11+'Hidden calculations'!$E$42*S11^2+'Hidden calculations'!$G$42*S11^3</f>
        <v>37.708</v>
      </c>
      <c r="V11">
        <f>+'Hidden calculations'!$A$44+'Hidden calculations'!$C$44*S11+'Hidden calculations'!$E$44*S11^2+'Hidden calculations'!$G$44*S11^3</f>
        <v>69.90480000000001</v>
      </c>
      <c r="W11">
        <f>+'Hidden calculations'!$A$46+'Hidden calculations'!$C$46*S11+'Hidden calculations'!$E$46*S11^2+'Hidden calculations'!$G$46*S11^3</f>
        <v>38.836</v>
      </c>
      <c r="X11">
        <f>+'Hidden calculations'!$A$48+'Hidden calculations'!$C$48*S11+'Hidden calculations'!$E$48*S11^2+'Hidden calculations'!$G$48/S11</f>
        <v>236.36686419753096</v>
      </c>
      <c r="Y11">
        <f>+'Sheet to use'!$B$15</f>
        <v>50.1696867361928</v>
      </c>
      <c r="AA11">
        <f>IF('Sheet to use'!$C$19&gt;S11,MIN(Y11,'Sheet to use'!$C$22),0)</f>
        <v>40.682225787925645</v>
      </c>
      <c r="AB11">
        <f>IF('Sheet to use'!$C$19&gt;S11,MAX('Sheet to use'!$C$22-Y11,0),0)</f>
        <v>0</v>
      </c>
      <c r="AC11">
        <f>IF('Sheet to use'!$C$19&gt;S11,MAX(Y11-'Sheet to use'!$C$22,0),0)</f>
        <v>9.487460948267156</v>
      </c>
      <c r="AD11">
        <f>IF('Sheet to use'!$C$19=0,IF($S11&lt;'Hidden calculations'!$C$36,'Hidden calculations'!$D$36,W11),0)</f>
        <v>0</v>
      </c>
      <c r="AE11">
        <f>IF(AND('Sheet to use'!$C$19=0,$S11&lt;'Hidden calculations'!$C$36),'Hidden calculations'!$E$36-'Hidden calculations'!$D$36,0)</f>
        <v>0</v>
      </c>
    </row>
    <row r="12" spans="19:31" ht="12.75">
      <c r="S12">
        <f t="shared" si="0"/>
        <v>1.9999999999999998</v>
      </c>
      <c r="T12">
        <f>+'Hidden calculations'!$A$40+'Hidden calculations'!$C$40*S12+'Hidden calculations'!$E$40*S12^2+'Hidden calculations'!$G$40*S12^3</f>
        <v>432.97777777777793</v>
      </c>
      <c r="U12">
        <f>+'Hidden calculations'!$A$42+'Hidden calculations'!$C$42*S12+'Hidden calculations'!$E$42*S12^2+'Hidden calculations'!$G$42*S12^3</f>
        <v>37.46666666666667</v>
      </c>
      <c r="V12">
        <f>+'Hidden calculations'!$A$44+'Hidden calculations'!$C$44*S12+'Hidden calculations'!$E$44*S12^2+'Hidden calculations'!$G$44*S12^3</f>
        <v>77.4222222222222</v>
      </c>
      <c r="W12">
        <f>+'Hidden calculations'!$A$46+'Hidden calculations'!$C$46*S12+'Hidden calculations'!$E$46*S12^2+'Hidden calculations'!$G$46*S12^3</f>
        <v>38.71111111111111</v>
      </c>
      <c r="X12">
        <f>+'Hidden calculations'!$A$48+'Hidden calculations'!$C$48*S12+'Hidden calculations'!$E$48*S12^2+'Hidden calculations'!$G$48/S12</f>
        <v>216.488888888889</v>
      </c>
      <c r="Y12">
        <f>+'Sheet to use'!$B$15</f>
        <v>50.1696867361928</v>
      </c>
      <c r="AA12">
        <f>IF('Sheet to use'!$C$19&gt;S12,MIN(Y12,'Sheet to use'!$C$22),0)</f>
        <v>40.682225787925645</v>
      </c>
      <c r="AB12">
        <f>IF('Sheet to use'!$C$19&gt;S12,MAX('Sheet to use'!$C$22-Y12,0),0)</f>
        <v>0</v>
      </c>
      <c r="AC12">
        <f>IF('Sheet to use'!$C$19&gt;S12,MAX(Y12-'Sheet to use'!$C$22,0),0)</f>
        <v>9.487460948267156</v>
      </c>
      <c r="AD12">
        <f>IF('Sheet to use'!$C$19=0,IF($S12&lt;'Hidden calculations'!$C$36,'Hidden calculations'!$D$36,W12),0)</f>
        <v>0</v>
      </c>
      <c r="AE12">
        <f>IF(AND('Sheet to use'!$C$19=0,$S12&lt;'Hidden calculations'!$C$36),'Hidden calculations'!$E$36-'Hidden calculations'!$D$36,0)</f>
        <v>0</v>
      </c>
    </row>
    <row r="13" spans="19:31" ht="12.75">
      <c r="S13">
        <f t="shared" si="0"/>
        <v>2.1999999999999997</v>
      </c>
      <c r="T13">
        <f>+'Hidden calculations'!$A$40+'Hidden calculations'!$C$40*S13+'Hidden calculations'!$E$40*S13^2+'Hidden calculations'!$G$40*S13^3</f>
        <v>440.4472000000001</v>
      </c>
      <c r="U13">
        <f>+'Hidden calculations'!$A$42+'Hidden calculations'!$C$42*S13+'Hidden calculations'!$E$42*S13^2+'Hidden calculations'!$G$42*S13^3</f>
        <v>37.228</v>
      </c>
      <c r="V13">
        <f>+'Hidden calculations'!$A$44+'Hidden calculations'!$C$44*S13+'Hidden calculations'!$E$44*S13^2+'Hidden calculations'!$G$44*S13^3</f>
        <v>84.89164444444444</v>
      </c>
      <c r="W13">
        <f>+'Hidden calculations'!$A$46+'Hidden calculations'!$C$46*S13+'Hidden calculations'!$E$46*S13^2+'Hidden calculations'!$G$46*S13^3</f>
        <v>38.587111111111106</v>
      </c>
      <c r="X13">
        <f>+'Hidden calculations'!$A$48+'Hidden calculations'!$C$48*S13+'Hidden calculations'!$E$48*S13^2+'Hidden calculations'!$G$48/S13</f>
        <v>200.20327272727283</v>
      </c>
      <c r="Y13">
        <f>+'Sheet to use'!$B$15</f>
        <v>50.1696867361928</v>
      </c>
      <c r="AA13">
        <f>IF('Sheet to use'!$C$19&gt;S13,MIN(Y13,'Sheet to use'!$C$22),0)</f>
        <v>40.682225787925645</v>
      </c>
      <c r="AB13">
        <f>IF('Sheet to use'!$C$19&gt;S13,MAX('Sheet to use'!$C$22-Y13,0),0)</f>
        <v>0</v>
      </c>
      <c r="AC13">
        <f>IF('Sheet to use'!$C$19&gt;S13,MAX(Y13-'Sheet to use'!$C$22,0),0)</f>
        <v>9.487460948267156</v>
      </c>
      <c r="AD13">
        <f>IF('Sheet to use'!$C$19=0,IF($S13&lt;'Hidden calculations'!$C$36,'Hidden calculations'!$D$36,W13),0)</f>
        <v>0</v>
      </c>
      <c r="AE13">
        <f>IF(AND('Sheet to use'!$C$19=0,$S13&lt;'Hidden calculations'!$C$36),'Hidden calculations'!$E$36-'Hidden calculations'!$D$36,0)</f>
        <v>0</v>
      </c>
    </row>
    <row r="14" spans="19:31" ht="12.75">
      <c r="S14">
        <f t="shared" si="0"/>
        <v>2.4</v>
      </c>
      <c r="T14">
        <f>+'Hidden calculations'!$A$40+'Hidden calculations'!$C$40*S14+'Hidden calculations'!$E$40*S14^2+'Hidden calculations'!$G$40*S14^3</f>
        <v>447.8691555555557</v>
      </c>
      <c r="U14">
        <f>+'Hidden calculations'!$A$42+'Hidden calculations'!$C$42*S14+'Hidden calculations'!$E$42*S14^2+'Hidden calculations'!$G$42*S14^3</f>
        <v>36.992</v>
      </c>
      <c r="V14">
        <f>+'Hidden calculations'!$A$44+'Hidden calculations'!$C$44*S14+'Hidden calculations'!$E$44*S14^2+'Hidden calculations'!$G$44*S14^3</f>
        <v>92.3136</v>
      </c>
      <c r="W14">
        <f>+'Hidden calculations'!$A$46+'Hidden calculations'!$C$46*S14+'Hidden calculations'!$E$46*S14^2+'Hidden calculations'!$G$46*S14^3</f>
        <v>38.464</v>
      </c>
      <c r="X14">
        <f>+'Hidden calculations'!$A$48+'Hidden calculations'!$C$48*S14+'Hidden calculations'!$E$48*S14^2+'Hidden calculations'!$G$48/S14</f>
        <v>186.6121481481482</v>
      </c>
      <c r="Y14">
        <f>+'Sheet to use'!$B$15</f>
        <v>50.1696867361928</v>
      </c>
      <c r="AA14">
        <f>IF('Sheet to use'!$C$19&gt;S14,MIN(Y14,'Sheet to use'!$C$22),0)</f>
        <v>40.682225787925645</v>
      </c>
      <c r="AB14">
        <f>IF('Sheet to use'!$C$19&gt;S14,MAX('Sheet to use'!$C$22-Y14,0),0)</f>
        <v>0</v>
      </c>
      <c r="AC14">
        <f>IF('Sheet to use'!$C$19&gt;S14,MAX(Y14-'Sheet to use'!$C$22,0),0)</f>
        <v>9.487460948267156</v>
      </c>
      <c r="AD14">
        <f>IF('Sheet to use'!$C$19=0,IF($S14&lt;'Hidden calculations'!$C$36,'Hidden calculations'!$D$36,W14),0)</f>
        <v>0</v>
      </c>
      <c r="AE14">
        <f>IF(AND('Sheet to use'!$C$19=0,$S14&lt;'Hidden calculations'!$C$36),'Hidden calculations'!$E$36-'Hidden calculations'!$D$36,0)</f>
        <v>0</v>
      </c>
    </row>
    <row r="15" spans="19:31" ht="12.75">
      <c r="S15">
        <f t="shared" si="0"/>
        <v>2.6</v>
      </c>
      <c r="T15">
        <f>+'Hidden calculations'!$A$40+'Hidden calculations'!$C$40*S15+'Hidden calculations'!$E$40*S15^2+'Hidden calculations'!$G$40*S15^3</f>
        <v>455.24417777777796</v>
      </c>
      <c r="U15">
        <f>+'Hidden calculations'!$A$42+'Hidden calculations'!$C$42*S15+'Hidden calculations'!$E$42*S15^2+'Hidden calculations'!$G$42*S15^3</f>
        <v>36.75866666666666</v>
      </c>
      <c r="V15">
        <f>+'Hidden calculations'!$A$44+'Hidden calculations'!$C$44*S15+'Hidden calculations'!$E$44*S15^2+'Hidden calculations'!$G$44*S15^3</f>
        <v>99.68862222222222</v>
      </c>
      <c r="W15">
        <f>+'Hidden calculations'!$A$46+'Hidden calculations'!$C$46*S15+'Hidden calculations'!$E$46*S15^2+'Hidden calculations'!$G$46*S15^3</f>
        <v>38.34177777777778</v>
      </c>
      <c r="X15">
        <f>+'Hidden calculations'!$A$48+'Hidden calculations'!$C$48*S15+'Hidden calculations'!$E$48*S15^2+'Hidden calculations'!$G$48/S15</f>
        <v>175.09391452991457</v>
      </c>
      <c r="Y15">
        <f>+'Sheet to use'!$B$15</f>
        <v>50.1696867361928</v>
      </c>
      <c r="AA15">
        <f>IF('Sheet to use'!$C$19&gt;S15,MIN(Y15,'Sheet to use'!$C$22),0)</f>
        <v>40.682225787925645</v>
      </c>
      <c r="AB15">
        <f>IF('Sheet to use'!$C$19&gt;S15,MAX('Sheet to use'!$C$22-Y15,0),0)</f>
        <v>0</v>
      </c>
      <c r="AC15">
        <f>IF('Sheet to use'!$C$19&gt;S15,MAX(Y15-'Sheet to use'!$C$22,0),0)</f>
        <v>9.487460948267156</v>
      </c>
      <c r="AD15">
        <f>IF('Sheet to use'!$C$19=0,IF($S15&lt;'Hidden calculations'!$C$36,'Hidden calculations'!$D$36,W15),0)</f>
        <v>0</v>
      </c>
      <c r="AE15">
        <f>IF(AND('Sheet to use'!$C$19=0,$S15&lt;'Hidden calculations'!$C$36),'Hidden calculations'!$E$36-'Hidden calculations'!$D$36,0)</f>
        <v>0</v>
      </c>
    </row>
    <row r="16" spans="19:31" ht="12.75">
      <c r="S16">
        <f t="shared" si="0"/>
        <v>2.8000000000000003</v>
      </c>
      <c r="T16">
        <f>+'Hidden calculations'!$A$40+'Hidden calculations'!$C$40*S16+'Hidden calculations'!$E$40*S16^2+'Hidden calculations'!$G$40*S16^3</f>
        <v>462.57280000000014</v>
      </c>
      <c r="U16">
        <f>+'Hidden calculations'!$A$42+'Hidden calculations'!$C$42*S16+'Hidden calculations'!$E$42*S16^2+'Hidden calculations'!$G$42*S16^3</f>
        <v>36.528</v>
      </c>
      <c r="V16">
        <f>+'Hidden calculations'!$A$44+'Hidden calculations'!$C$44*S16+'Hidden calculations'!$E$44*S16^2+'Hidden calculations'!$G$44*S16^3</f>
        <v>107.01724444444446</v>
      </c>
      <c r="W16">
        <f>+'Hidden calculations'!$A$46+'Hidden calculations'!$C$46*S16+'Hidden calculations'!$E$46*S16^2+'Hidden calculations'!$G$46*S16^3</f>
        <v>38.220444444444446</v>
      </c>
      <c r="X16">
        <f>+'Hidden calculations'!$A$48+'Hidden calculations'!$C$48*S16+'Hidden calculations'!$E$48*S16^2+'Hidden calculations'!$G$48/S16</f>
        <v>165.20457142857148</v>
      </c>
      <c r="Y16">
        <f>+'Sheet to use'!$B$15</f>
        <v>50.1696867361928</v>
      </c>
      <c r="AA16">
        <f>IF('Sheet to use'!$C$19&gt;S16,MIN(Y16,'Sheet to use'!$C$22),0)</f>
        <v>40.682225787925645</v>
      </c>
      <c r="AB16">
        <f>IF('Sheet to use'!$C$19&gt;S16,MAX('Sheet to use'!$C$22-Y16,0),0)</f>
        <v>0</v>
      </c>
      <c r="AC16">
        <f>IF('Sheet to use'!$C$19&gt;S16,MAX(Y16-'Sheet to use'!$C$22,0),0)</f>
        <v>9.487460948267156</v>
      </c>
      <c r="AD16">
        <f>IF('Sheet to use'!$C$19=0,IF($S16&lt;'Hidden calculations'!$C$36,'Hidden calculations'!$D$36,W16),0)</f>
        <v>0</v>
      </c>
      <c r="AE16">
        <f>IF(AND('Sheet to use'!$C$19=0,$S16&lt;'Hidden calculations'!$C$36),'Hidden calculations'!$E$36-'Hidden calculations'!$D$36,0)</f>
        <v>0</v>
      </c>
    </row>
    <row r="17" spans="19:31" ht="12.75">
      <c r="S17">
        <f t="shared" si="0"/>
        <v>3.0000000000000004</v>
      </c>
      <c r="T17">
        <f>+'Hidden calculations'!$A$40+'Hidden calculations'!$C$40*S17+'Hidden calculations'!$E$40*S17^2+'Hidden calculations'!$G$40*S17^3</f>
        <v>469.8555555555557</v>
      </c>
      <c r="U17">
        <f>+'Hidden calculations'!$A$42+'Hidden calculations'!$C$42*S17+'Hidden calculations'!$E$42*S17^2+'Hidden calculations'!$G$42*S17^3</f>
        <v>36.3</v>
      </c>
      <c r="V17">
        <f>+'Hidden calculations'!$A$44+'Hidden calculations'!$C$44*S17+'Hidden calculations'!$E$44*S17^2+'Hidden calculations'!$G$44*S17^3</f>
        <v>114.30000000000001</v>
      </c>
      <c r="W17">
        <f>+'Hidden calculations'!$A$46+'Hidden calculations'!$C$46*S17+'Hidden calculations'!$E$46*S17^2+'Hidden calculations'!$G$46*S17^3</f>
        <v>38.1</v>
      </c>
      <c r="X17">
        <f>+'Hidden calculations'!$A$48+'Hidden calculations'!$C$48*S17+'Hidden calculations'!$E$48*S17^2+'Hidden calculations'!$G$48/S17</f>
        <v>156.61851851851856</v>
      </c>
      <c r="Y17">
        <f>+'Sheet to use'!$B$15</f>
        <v>50.1696867361928</v>
      </c>
      <c r="AA17">
        <f>IF('Sheet to use'!$C$19&gt;S17,MIN(Y17,'Sheet to use'!$C$22),0)</f>
        <v>40.682225787925645</v>
      </c>
      <c r="AB17">
        <f>IF('Sheet to use'!$C$19&gt;S17,MAX('Sheet to use'!$C$22-Y17,0),0)</f>
        <v>0</v>
      </c>
      <c r="AC17">
        <f>IF('Sheet to use'!$C$19&gt;S17,MAX(Y17-'Sheet to use'!$C$22,0),0)</f>
        <v>9.487460948267156</v>
      </c>
      <c r="AD17">
        <f>IF('Sheet to use'!$C$19=0,IF($S17&lt;'Hidden calculations'!$C$36,'Hidden calculations'!$D$36,W17),0)</f>
        <v>0</v>
      </c>
      <c r="AE17">
        <f>IF(AND('Sheet to use'!$C$19=0,$S17&lt;'Hidden calculations'!$C$36),'Hidden calculations'!$E$36-'Hidden calculations'!$D$36,0)</f>
        <v>0</v>
      </c>
    </row>
    <row r="18" spans="19:31" ht="12.75">
      <c r="S18">
        <f t="shared" si="0"/>
        <v>3.2000000000000006</v>
      </c>
      <c r="T18">
        <f>+'Hidden calculations'!$A$40+'Hidden calculations'!$C$40*S18+'Hidden calculations'!$E$40*S18^2+'Hidden calculations'!$G$40*S18^3</f>
        <v>477.092977777778</v>
      </c>
      <c r="U18">
        <f>+'Hidden calculations'!$A$42+'Hidden calculations'!$C$42*S18+'Hidden calculations'!$E$42*S18^2+'Hidden calculations'!$G$42*S18^3</f>
        <v>36.074666666666666</v>
      </c>
      <c r="V18">
        <f>+'Hidden calculations'!$A$44+'Hidden calculations'!$C$44*S18+'Hidden calculations'!$E$44*S18^2+'Hidden calculations'!$G$44*S18^3</f>
        <v>121.53742222222225</v>
      </c>
      <c r="W18">
        <f>+'Hidden calculations'!$A$46+'Hidden calculations'!$C$46*S18+'Hidden calculations'!$E$46*S18^2+'Hidden calculations'!$G$46*S18^3</f>
        <v>37.980444444444444</v>
      </c>
      <c r="X18">
        <f>+'Hidden calculations'!$A$48+'Hidden calculations'!$C$48*S18+'Hidden calculations'!$E$48*S18^2+'Hidden calculations'!$G$48/S18</f>
        <v>149.0915555555556</v>
      </c>
      <c r="Y18">
        <f>+'Sheet to use'!$B$15</f>
        <v>50.1696867361928</v>
      </c>
      <c r="AA18">
        <f>IF('Sheet to use'!$C$19&gt;S18,MIN(Y18,'Sheet to use'!$C$22),0)</f>
        <v>40.682225787925645</v>
      </c>
      <c r="AB18">
        <f>IF('Sheet to use'!$C$19&gt;S18,MAX('Sheet to use'!$C$22-Y18,0),0)</f>
        <v>0</v>
      </c>
      <c r="AC18">
        <f>IF('Sheet to use'!$C$19&gt;S18,MAX(Y18-'Sheet to use'!$C$22,0),0)</f>
        <v>9.487460948267156</v>
      </c>
      <c r="AD18">
        <f>IF('Sheet to use'!$C$19=0,IF($S18&lt;'Hidden calculations'!$C$36,'Hidden calculations'!$D$36,W18),0)</f>
        <v>0</v>
      </c>
      <c r="AE18">
        <f>IF(AND('Sheet to use'!$C$19=0,$S18&lt;'Hidden calculations'!$C$36),'Hidden calculations'!$E$36-'Hidden calculations'!$D$36,0)</f>
        <v>0</v>
      </c>
    </row>
    <row r="19" spans="19:31" ht="12.75">
      <c r="S19">
        <f t="shared" si="0"/>
        <v>3.400000000000001</v>
      </c>
      <c r="T19">
        <f>+'Hidden calculations'!$A$40+'Hidden calculations'!$C$40*S19+'Hidden calculations'!$E$40*S19^2+'Hidden calculations'!$G$40*S19^3</f>
        <v>484.2856000000002</v>
      </c>
      <c r="U19">
        <f>+'Hidden calculations'!$A$42+'Hidden calculations'!$C$42*S19+'Hidden calculations'!$E$42*S19^2+'Hidden calculations'!$G$42*S19^3</f>
        <v>35.852000000000004</v>
      </c>
      <c r="V19">
        <f>+'Hidden calculations'!$A$44+'Hidden calculations'!$C$44*S19+'Hidden calculations'!$E$44*S19^2+'Hidden calculations'!$G$44*S19^3</f>
        <v>128.73004444444447</v>
      </c>
      <c r="W19">
        <f>+'Hidden calculations'!$A$46+'Hidden calculations'!$C$46*S19+'Hidden calculations'!$E$46*S19^2+'Hidden calculations'!$G$46*S19^3</f>
        <v>37.86177777777778</v>
      </c>
      <c r="X19">
        <f>+'Hidden calculations'!$A$48+'Hidden calculations'!$C$48*S19+'Hidden calculations'!$E$48*S19^2+'Hidden calculations'!$G$48/S19</f>
        <v>142.4369411764706</v>
      </c>
      <c r="Y19">
        <f>+'Sheet to use'!$B$15</f>
        <v>50.1696867361928</v>
      </c>
      <c r="AA19">
        <f>IF('Sheet to use'!$C$19&gt;S19,MIN(Y19,'Sheet to use'!$C$22),0)</f>
        <v>40.682225787925645</v>
      </c>
      <c r="AB19">
        <f>IF('Sheet to use'!$C$19&gt;S19,MAX('Sheet to use'!$C$22-Y19,0),0)</f>
        <v>0</v>
      </c>
      <c r="AC19">
        <f>IF('Sheet to use'!$C$19&gt;S19,MAX(Y19-'Sheet to use'!$C$22,0),0)</f>
        <v>9.487460948267156</v>
      </c>
      <c r="AD19">
        <f>IF('Sheet to use'!$C$19=0,IF($S19&lt;'Hidden calculations'!$C$36,'Hidden calculations'!$D$36,W19),0)</f>
        <v>0</v>
      </c>
      <c r="AE19">
        <f>IF(AND('Sheet to use'!$C$19=0,$S19&lt;'Hidden calculations'!$C$36),'Hidden calculations'!$E$36-'Hidden calculations'!$D$36,0)</f>
        <v>0</v>
      </c>
    </row>
    <row r="20" spans="19:31" ht="12.75">
      <c r="S20">
        <f t="shared" si="0"/>
        <v>3.600000000000001</v>
      </c>
      <c r="T20">
        <f>+'Hidden calculations'!$A$40+'Hidden calculations'!$C$40*S20+'Hidden calculations'!$E$40*S20^2+'Hidden calculations'!$G$40*S20^3</f>
        <v>491.43395555555577</v>
      </c>
      <c r="U20">
        <f>+'Hidden calculations'!$A$42+'Hidden calculations'!$C$42*S20+'Hidden calculations'!$E$42*S20^2+'Hidden calculations'!$G$42*S20^3</f>
        <v>35.632</v>
      </c>
      <c r="V20">
        <f>+'Hidden calculations'!$A$44+'Hidden calculations'!$C$44*S20+'Hidden calculations'!$E$44*S20^2+'Hidden calculations'!$G$44*S20^3</f>
        <v>135.87840000000003</v>
      </c>
      <c r="W20">
        <f>+'Hidden calculations'!$A$46+'Hidden calculations'!$C$46*S20+'Hidden calculations'!$E$46*S20^2+'Hidden calculations'!$G$46*S20^3</f>
        <v>37.744</v>
      </c>
      <c r="X20">
        <f>+'Hidden calculations'!$A$48+'Hidden calculations'!$C$48*S20+'Hidden calculations'!$E$48*S20^2+'Hidden calculations'!$G$48/S20</f>
        <v>136.50943209876544</v>
      </c>
      <c r="Y20">
        <f>+'Sheet to use'!$B$15</f>
        <v>50.1696867361928</v>
      </c>
      <c r="AA20">
        <f>IF('Sheet to use'!$C$19&gt;S20,MIN(Y20,'Sheet to use'!$C$22),0)</f>
        <v>40.682225787925645</v>
      </c>
      <c r="AB20">
        <f>IF('Sheet to use'!$C$19&gt;S20,MAX('Sheet to use'!$C$22-Y20,0),0)</f>
        <v>0</v>
      </c>
      <c r="AC20">
        <f>IF('Sheet to use'!$C$19&gt;S20,MAX(Y20-'Sheet to use'!$C$22,0),0)</f>
        <v>9.487460948267156</v>
      </c>
      <c r="AD20">
        <f>IF('Sheet to use'!$C$19=0,IF($S20&lt;'Hidden calculations'!$C$36,'Hidden calculations'!$D$36,W20),0)</f>
        <v>0</v>
      </c>
      <c r="AE20">
        <f>IF(AND('Sheet to use'!$C$19=0,$S20&lt;'Hidden calculations'!$C$36),'Hidden calculations'!$E$36-'Hidden calculations'!$D$36,0)</f>
        <v>0</v>
      </c>
    </row>
    <row r="21" spans="19:31" ht="12.75">
      <c r="S21">
        <f t="shared" si="0"/>
        <v>3.800000000000001</v>
      </c>
      <c r="T21">
        <f>+'Hidden calculations'!$A$40+'Hidden calculations'!$C$40*S21+'Hidden calculations'!$E$40*S21^2+'Hidden calculations'!$G$40*S21^3</f>
        <v>498.538577777778</v>
      </c>
      <c r="U21">
        <f>+'Hidden calculations'!$A$42+'Hidden calculations'!$C$42*S21+'Hidden calculations'!$E$42*S21^2+'Hidden calculations'!$G$42*S21^3</f>
        <v>35.41466666666666</v>
      </c>
      <c r="V21">
        <f>+'Hidden calculations'!$A$44+'Hidden calculations'!$C$44*S21+'Hidden calculations'!$E$44*S21^2+'Hidden calculations'!$G$44*S21^3</f>
        <v>142.98302222222227</v>
      </c>
      <c r="W21">
        <f>+'Hidden calculations'!$A$46+'Hidden calculations'!$C$46*S21+'Hidden calculations'!$E$46*S21^2+'Hidden calculations'!$G$46*S21^3</f>
        <v>37.62711111111111</v>
      </c>
      <c r="X21">
        <f>+'Hidden calculations'!$A$48+'Hidden calculations'!$C$48*S21+'Hidden calculations'!$E$48*S21^2+'Hidden calculations'!$G$48/S21</f>
        <v>131.19436257309943</v>
      </c>
      <c r="Y21">
        <f>+'Sheet to use'!$B$15</f>
        <v>50.1696867361928</v>
      </c>
      <c r="AA21">
        <f>IF('Sheet to use'!$C$19&gt;S21,MIN(Y21,'Sheet to use'!$C$22),0)</f>
        <v>40.682225787925645</v>
      </c>
      <c r="AB21">
        <f>IF('Sheet to use'!$C$19&gt;S21,MAX('Sheet to use'!$C$22-Y21,0),0)</f>
        <v>0</v>
      </c>
      <c r="AC21">
        <f>IF('Sheet to use'!$C$19&gt;S21,MAX(Y21-'Sheet to use'!$C$22,0),0)</f>
        <v>9.487460948267156</v>
      </c>
      <c r="AD21">
        <f>IF('Sheet to use'!$C$19=0,IF($S21&lt;'Hidden calculations'!$C$36,'Hidden calculations'!$D$36,W21),0)</f>
        <v>0</v>
      </c>
      <c r="AE21">
        <f>IF(AND('Sheet to use'!$C$19=0,$S21&lt;'Hidden calculations'!$C$36),'Hidden calculations'!$E$36-'Hidden calculations'!$D$36,0)</f>
        <v>0</v>
      </c>
    </row>
    <row r="22" spans="19:31" ht="12.75">
      <c r="S22">
        <f t="shared" si="0"/>
        <v>4.000000000000001</v>
      </c>
      <c r="T22">
        <f>+'Hidden calculations'!$A$40+'Hidden calculations'!$C$40*S22+'Hidden calculations'!$E$40*S22^2+'Hidden calculations'!$G$40*S22^3</f>
        <v>505.6000000000002</v>
      </c>
      <c r="U22">
        <f>+'Hidden calculations'!$A$42+'Hidden calculations'!$C$42*S22+'Hidden calculations'!$E$42*S22^2+'Hidden calculations'!$G$42*S22^3</f>
        <v>35.199999999999996</v>
      </c>
      <c r="V22">
        <f>+'Hidden calculations'!$A$44+'Hidden calculations'!$C$44*S22+'Hidden calculations'!$E$44*S22^2+'Hidden calculations'!$G$44*S22^3</f>
        <v>150.04444444444445</v>
      </c>
      <c r="W22">
        <f>+'Hidden calculations'!$A$46+'Hidden calculations'!$C$46*S22+'Hidden calculations'!$E$46*S22^2+'Hidden calculations'!$G$46*S22^3</f>
        <v>37.51111111111111</v>
      </c>
      <c r="X22">
        <f>+'Hidden calculations'!$A$48+'Hidden calculations'!$C$48*S22+'Hidden calculations'!$E$48*S22^2+'Hidden calculations'!$G$48/S22</f>
        <v>126.40000000000003</v>
      </c>
      <c r="Y22">
        <f>+'Sheet to use'!$B$15</f>
        <v>50.1696867361928</v>
      </c>
      <c r="AA22">
        <f>IF('Sheet to use'!$C$19&gt;S22,MIN(Y22,'Sheet to use'!$C$22),0)</f>
        <v>40.682225787925645</v>
      </c>
      <c r="AB22">
        <f>IF('Sheet to use'!$C$19&gt;S22,MAX('Sheet to use'!$C$22-Y22,0),0)</f>
        <v>0</v>
      </c>
      <c r="AC22">
        <f>IF('Sheet to use'!$C$19&gt;S22,MAX(Y22-'Sheet to use'!$C$22,0),0)</f>
        <v>9.487460948267156</v>
      </c>
      <c r="AD22">
        <f>IF('Sheet to use'!$C$19=0,IF($S22&lt;'Hidden calculations'!$C$36,'Hidden calculations'!$D$36,W22),0)</f>
        <v>0</v>
      </c>
      <c r="AE22">
        <f>IF(AND('Sheet to use'!$C$19=0,$S22&lt;'Hidden calculations'!$C$36),'Hidden calculations'!$E$36-'Hidden calculations'!$D$36,0)</f>
        <v>0</v>
      </c>
    </row>
    <row r="23" spans="19:31" ht="12.75">
      <c r="S23">
        <f t="shared" si="0"/>
        <v>4.200000000000001</v>
      </c>
      <c r="T23">
        <f>+'Hidden calculations'!$A$40+'Hidden calculations'!$C$40*S23+'Hidden calculations'!$E$40*S23^2+'Hidden calculations'!$G$40*S23^3</f>
        <v>512.6187555555558</v>
      </c>
      <c r="U23">
        <f>+'Hidden calculations'!$A$42+'Hidden calculations'!$C$42*S23+'Hidden calculations'!$E$42*S23^2+'Hidden calculations'!$G$42*S23^3</f>
        <v>34.988</v>
      </c>
      <c r="V23">
        <f>+'Hidden calculations'!$A$44+'Hidden calculations'!$C$44*S23+'Hidden calculations'!$E$44*S23^2+'Hidden calculations'!$G$44*S23^3</f>
        <v>157.06320000000005</v>
      </c>
      <c r="W23">
        <f>+'Hidden calculations'!$A$46+'Hidden calculations'!$C$46*S23+'Hidden calculations'!$E$46*S23^2+'Hidden calculations'!$G$46*S23^3</f>
        <v>37.395999999999994</v>
      </c>
      <c r="X23">
        <f>+'Hidden calculations'!$A$48+'Hidden calculations'!$C$48*S23+'Hidden calculations'!$E$48*S23^2+'Hidden calculations'!$G$48/S23</f>
        <v>122.05208465608467</v>
      </c>
      <c r="Y23">
        <f>+'Sheet to use'!$B$15</f>
        <v>50.1696867361928</v>
      </c>
      <c r="AA23">
        <f>IF('Sheet to use'!$C$19&gt;S23,MIN(Y23,'Sheet to use'!$C$22),0)</f>
        <v>40.682225787925645</v>
      </c>
      <c r="AB23">
        <f>IF('Sheet to use'!$C$19&gt;S23,MAX('Sheet to use'!$C$22-Y23,0),0)</f>
        <v>0</v>
      </c>
      <c r="AC23">
        <f>IF('Sheet to use'!$C$19&gt;S23,MAX(Y23-'Sheet to use'!$C$22,0),0)</f>
        <v>9.487460948267156</v>
      </c>
      <c r="AD23">
        <f>IF('Sheet to use'!$C$19=0,IF($S23&lt;'Hidden calculations'!$C$36,'Hidden calculations'!$D$36,W23),0)</f>
        <v>0</v>
      </c>
      <c r="AE23">
        <f>IF(AND('Sheet to use'!$C$19=0,$S23&lt;'Hidden calculations'!$C$36),'Hidden calculations'!$E$36-'Hidden calculations'!$D$36,0)</f>
        <v>0</v>
      </c>
    </row>
    <row r="24" spans="19:31" ht="12.75">
      <c r="S24">
        <f t="shared" si="0"/>
        <v>4.400000000000001</v>
      </c>
      <c r="T24">
        <f>+'Hidden calculations'!$A$40+'Hidden calculations'!$C$40*S24+'Hidden calculations'!$E$40*S24^2+'Hidden calculations'!$G$40*S24^3</f>
        <v>519.595377777778</v>
      </c>
      <c r="U24">
        <f>+'Hidden calculations'!$A$42+'Hidden calculations'!$C$42*S24+'Hidden calculations'!$E$42*S24^2+'Hidden calculations'!$G$42*S24^3</f>
        <v>34.778666666666666</v>
      </c>
      <c r="V24">
        <f>+'Hidden calculations'!$A$44+'Hidden calculations'!$C$44*S24+'Hidden calculations'!$E$44*S24^2+'Hidden calculations'!$G$44*S24^3</f>
        <v>164.03982222222228</v>
      </c>
      <c r="W24">
        <f>+'Hidden calculations'!$A$46+'Hidden calculations'!$C$46*S24+'Hidden calculations'!$E$46*S24^2+'Hidden calculations'!$G$46*S24^3</f>
        <v>37.281777777777776</v>
      </c>
      <c r="X24">
        <f>+'Hidden calculations'!$A$48+'Hidden calculations'!$C$48*S24+'Hidden calculations'!$E$48*S24^2+'Hidden calculations'!$G$48/S24</f>
        <v>118.0898585858586</v>
      </c>
      <c r="Y24">
        <f>+'Sheet to use'!$B$15</f>
        <v>50.1696867361928</v>
      </c>
      <c r="AA24">
        <f>IF('Sheet to use'!$C$19&gt;S24,MIN(Y24,'Sheet to use'!$C$22),0)</f>
        <v>40.682225787925645</v>
      </c>
      <c r="AB24">
        <f>IF('Sheet to use'!$C$19&gt;S24,MAX('Sheet to use'!$C$22-Y24,0),0)</f>
        <v>0</v>
      </c>
      <c r="AC24">
        <f>IF('Sheet to use'!$C$19&gt;S24,MAX(Y24-'Sheet to use'!$C$22,0),0)</f>
        <v>9.487460948267156</v>
      </c>
      <c r="AD24">
        <f>IF('Sheet to use'!$C$19=0,IF($S24&lt;'Hidden calculations'!$C$36,'Hidden calculations'!$D$36,W24),0)</f>
        <v>0</v>
      </c>
      <c r="AE24">
        <f>IF(AND('Sheet to use'!$C$19=0,$S24&lt;'Hidden calculations'!$C$36),'Hidden calculations'!$E$36-'Hidden calculations'!$D$36,0)</f>
        <v>0</v>
      </c>
    </row>
    <row r="25" spans="19:31" ht="12.75">
      <c r="S25">
        <f t="shared" si="0"/>
        <v>4.600000000000001</v>
      </c>
      <c r="T25">
        <f>+'Hidden calculations'!$A$40+'Hidden calculations'!$C$40*S25+'Hidden calculations'!$E$40*S25^2+'Hidden calculations'!$G$40*S25^3</f>
        <v>526.5304000000002</v>
      </c>
      <c r="U25">
        <f>+'Hidden calculations'!$A$42+'Hidden calculations'!$C$42*S25+'Hidden calculations'!$E$42*S25^2+'Hidden calculations'!$G$42*S25^3</f>
        <v>34.572</v>
      </c>
      <c r="V25">
        <f>+'Hidden calculations'!$A$44+'Hidden calculations'!$C$44*S25+'Hidden calculations'!$E$44*S25^2+'Hidden calculations'!$G$44*S25^3</f>
        <v>170.9748444444445</v>
      </c>
      <c r="W25">
        <f>+'Hidden calculations'!$A$46+'Hidden calculations'!$C$46*S25+'Hidden calculations'!$E$46*S25^2+'Hidden calculations'!$G$46*S25^3</f>
        <v>37.16844444444444</v>
      </c>
      <c r="X25">
        <f>+'Hidden calculations'!$A$48+'Hidden calculations'!$C$48*S25+'Hidden calculations'!$E$48*S25^2+'Hidden calculations'!$G$48/S25</f>
        <v>114.46313043478261</v>
      </c>
      <c r="Y25">
        <f>+'Sheet to use'!$B$15</f>
        <v>50.1696867361928</v>
      </c>
      <c r="AA25">
        <f>IF('Sheet to use'!$C$19&gt;S25,MIN(Y25,'Sheet to use'!$C$22),0)</f>
        <v>40.682225787925645</v>
      </c>
      <c r="AB25">
        <f>IF('Sheet to use'!$C$19&gt;S25,MAX('Sheet to use'!$C$22-Y25,0),0)</f>
        <v>0</v>
      </c>
      <c r="AC25">
        <f>IF('Sheet to use'!$C$19&gt;S25,MAX(Y25-'Sheet to use'!$C$22,0),0)</f>
        <v>9.487460948267156</v>
      </c>
      <c r="AD25">
        <f>IF('Sheet to use'!$C$19=0,IF($S25&lt;'Hidden calculations'!$C$36,'Hidden calculations'!$D$36,W25),0)</f>
        <v>0</v>
      </c>
      <c r="AE25">
        <f>IF(AND('Sheet to use'!$C$19=0,$S25&lt;'Hidden calculations'!$C$36),'Hidden calculations'!$E$36-'Hidden calculations'!$D$36,0)</f>
        <v>0</v>
      </c>
    </row>
    <row r="26" spans="19:31" ht="12.75">
      <c r="S26">
        <f t="shared" si="0"/>
        <v>4.800000000000002</v>
      </c>
      <c r="T26">
        <f>+'Hidden calculations'!$A$40+'Hidden calculations'!$C$40*S26+'Hidden calculations'!$E$40*S26^2+'Hidden calculations'!$G$40*S26^3</f>
        <v>533.4243555555557</v>
      </c>
      <c r="U26">
        <f>+'Hidden calculations'!$A$42+'Hidden calculations'!$C$42*S26+'Hidden calculations'!$E$42*S26^2+'Hidden calculations'!$G$42*S26^3</f>
        <v>34.367999999999995</v>
      </c>
      <c r="V26">
        <f>+'Hidden calculations'!$A$44+'Hidden calculations'!$C$44*S26+'Hidden calculations'!$E$44*S26^2+'Hidden calculations'!$G$44*S26^3</f>
        <v>177.86880000000005</v>
      </c>
      <c r="W26">
        <f>+'Hidden calculations'!$A$46+'Hidden calculations'!$C$46*S26+'Hidden calculations'!$E$46*S26^2+'Hidden calculations'!$G$46*S26^3</f>
        <v>37.056</v>
      </c>
      <c r="X26">
        <f>+'Hidden calculations'!$A$48+'Hidden calculations'!$C$48*S26+'Hidden calculations'!$E$48*S26^2+'Hidden calculations'!$G$48/S26</f>
        <v>111.13007407407407</v>
      </c>
      <c r="Y26">
        <f>+'Sheet to use'!$B$15</f>
        <v>50.1696867361928</v>
      </c>
      <c r="AA26">
        <f>IF('Sheet to use'!$C$19&gt;S26,MIN(Y26,'Sheet to use'!$C$22),0)</f>
        <v>40.682225787925645</v>
      </c>
      <c r="AB26">
        <f>IF('Sheet to use'!$C$19&gt;S26,MAX('Sheet to use'!$C$22-Y26,0),0)</f>
        <v>0</v>
      </c>
      <c r="AC26">
        <f>IF('Sheet to use'!$C$19&gt;S26,MAX(Y26-'Sheet to use'!$C$22,0),0)</f>
        <v>9.487460948267156</v>
      </c>
      <c r="AD26">
        <f>IF('Sheet to use'!$C$19=0,IF($S26&lt;'Hidden calculations'!$C$36,'Hidden calculations'!$D$36,W26),0)</f>
        <v>0</v>
      </c>
      <c r="AE26">
        <f>IF(AND('Sheet to use'!$C$19=0,$S26&lt;'Hidden calculations'!$C$36),'Hidden calculations'!$E$36-'Hidden calculations'!$D$36,0)</f>
        <v>0</v>
      </c>
    </row>
    <row r="27" spans="19:31" ht="12.75">
      <c r="S27">
        <f t="shared" si="0"/>
        <v>5.000000000000002</v>
      </c>
      <c r="T27">
        <f>+'Hidden calculations'!$A$40+'Hidden calculations'!$C$40*S27+'Hidden calculations'!$E$40*S27^2+'Hidden calculations'!$G$40*S27^3</f>
        <v>540.277777777778</v>
      </c>
      <c r="U27">
        <f>+'Hidden calculations'!$A$42+'Hidden calculations'!$C$42*S27+'Hidden calculations'!$E$42*S27^2+'Hidden calculations'!$G$42*S27^3</f>
        <v>34.166666666666664</v>
      </c>
      <c r="V27">
        <f>+'Hidden calculations'!$A$44+'Hidden calculations'!$C$44*S27+'Hidden calculations'!$E$44*S27^2+'Hidden calculations'!$G$44*S27^3</f>
        <v>184.72222222222226</v>
      </c>
      <c r="W27">
        <f>+'Hidden calculations'!$A$46+'Hidden calculations'!$C$46*S27+'Hidden calculations'!$E$46*S27^2+'Hidden calculations'!$G$46*S27^3</f>
        <v>36.94444444444444</v>
      </c>
      <c r="X27">
        <f>+'Hidden calculations'!$A$48+'Hidden calculations'!$C$48*S27+'Hidden calculations'!$E$48*S27^2+'Hidden calculations'!$G$48/S27</f>
        <v>108.05555555555556</v>
      </c>
      <c r="Y27">
        <f>+'Sheet to use'!$B$15</f>
        <v>50.1696867361928</v>
      </c>
      <c r="AA27">
        <f>IF('Sheet to use'!$C$19&gt;S27,MIN(Y27,'Sheet to use'!$C$22),0)</f>
        <v>40.682225787925645</v>
      </c>
      <c r="AB27">
        <f>IF('Sheet to use'!$C$19&gt;S27,MAX('Sheet to use'!$C$22-Y27,0),0)</f>
        <v>0</v>
      </c>
      <c r="AC27">
        <f>IF('Sheet to use'!$C$19&gt;S27,MAX(Y27-'Sheet to use'!$C$22,0),0)</f>
        <v>9.487460948267156</v>
      </c>
      <c r="AD27">
        <f>IF('Sheet to use'!$C$19=0,IF($S27&lt;'Hidden calculations'!$C$36,'Hidden calculations'!$D$36,W27),0)</f>
        <v>0</v>
      </c>
      <c r="AE27">
        <f>IF(AND('Sheet to use'!$C$19=0,$S27&lt;'Hidden calculations'!$C$36),'Hidden calculations'!$E$36-'Hidden calculations'!$D$36,0)</f>
        <v>0</v>
      </c>
    </row>
    <row r="28" spans="1:31" ht="12.75">
      <c r="A28" t="s">
        <v>32</v>
      </c>
      <c r="B28">
        <f>-E40/3/G40</f>
        <v>20</v>
      </c>
      <c r="F28" t="s">
        <v>38</v>
      </c>
      <c r="G28" t="s">
        <v>39</v>
      </c>
      <c r="H28" t="s">
        <v>40</v>
      </c>
      <c r="I28" t="s">
        <v>41</v>
      </c>
      <c r="J28" t="s">
        <v>11</v>
      </c>
      <c r="S28">
        <f t="shared" si="0"/>
        <v>5.200000000000002</v>
      </c>
      <c r="T28">
        <f>+'Hidden calculations'!$A$40+'Hidden calculations'!$C$40*S28+'Hidden calculations'!$E$40*S28^2+'Hidden calculations'!$G$40*S28^3</f>
        <v>547.0912000000002</v>
      </c>
      <c r="U28">
        <f>+'Hidden calculations'!$A$42+'Hidden calculations'!$C$42*S28+'Hidden calculations'!$E$42*S28^2+'Hidden calculations'!$G$42*S28^3</f>
        <v>33.967999999999996</v>
      </c>
      <c r="V28">
        <f>+'Hidden calculations'!$A$44+'Hidden calculations'!$C$44*S28+'Hidden calculations'!$E$44*S28^2+'Hidden calculations'!$G$44*S28^3</f>
        <v>191.53564444444453</v>
      </c>
      <c r="W28">
        <f>+'Hidden calculations'!$A$46+'Hidden calculations'!$C$46*S28+'Hidden calculations'!$E$46*S28^2+'Hidden calculations'!$G$46*S28^3</f>
        <v>36.833777777777776</v>
      </c>
      <c r="X28">
        <f>+'Hidden calculations'!$A$48+'Hidden calculations'!$C$48*S28+'Hidden calculations'!$E$48*S28^2+'Hidden calculations'!$G$48/S28</f>
        <v>105.20984615384614</v>
      </c>
      <c r="Y28">
        <f>+'Sheet to use'!$B$15</f>
        <v>50.1696867361928</v>
      </c>
      <c r="AA28">
        <f>IF('Sheet to use'!$C$19&gt;S28,MIN(Y28,'Sheet to use'!$C$22),0)</f>
        <v>40.682225787925645</v>
      </c>
      <c r="AB28">
        <f>IF('Sheet to use'!$C$19&gt;S28,MAX('Sheet to use'!$C$22-Y28,0),0)</f>
        <v>0</v>
      </c>
      <c r="AC28">
        <f>IF('Sheet to use'!$C$19&gt;S28,MAX(Y28-'Sheet to use'!$C$22,0),0)</f>
        <v>9.487460948267156</v>
      </c>
      <c r="AD28">
        <f>IF('Sheet to use'!$C$19=0,IF($S28&lt;'Hidden calculations'!$C$36,'Hidden calculations'!$D$36,W28),0)</f>
        <v>0</v>
      </c>
      <c r="AE28">
        <f>IF(AND('Sheet to use'!$C$19=0,$S28&lt;'Hidden calculations'!$C$36),'Hidden calculations'!$E$36-'Hidden calculations'!$D$36,0)</f>
        <v>0</v>
      </c>
    </row>
    <row r="29" spans="1:31" ht="12.75">
      <c r="A29" t="s">
        <v>33</v>
      </c>
      <c r="B29">
        <f>+$A$42+$C$42*B28+$E$42*B28^2+$G$42*B28^3</f>
        <v>26.666666666666664</v>
      </c>
      <c r="G29">
        <f>3*G32/'Sheet to use'!B10^2</f>
        <v>5.925925925925926E-06</v>
      </c>
      <c r="H29">
        <f>2*E32/'Sheet to use'!B10-'Sheet to use'!C13</f>
        <v>0.002222222222222219</v>
      </c>
      <c r="I29">
        <f>+C32-'Sheet to use'!C12</f>
        <v>-80</v>
      </c>
      <c r="J29">
        <f>(-H29+SQRT(H29^2-4*I29*G29))/(2*G29)</f>
        <v>3491.5156631903596</v>
      </c>
      <c r="S29">
        <f t="shared" si="0"/>
        <v>5.400000000000002</v>
      </c>
      <c r="T29">
        <f>+'Hidden calculations'!$A$40+'Hidden calculations'!$C$40*S29+'Hidden calculations'!$E$40*S29^2+'Hidden calculations'!$G$40*S29^3</f>
        <v>553.8651555555557</v>
      </c>
      <c r="U29">
        <f>+'Hidden calculations'!$A$42+'Hidden calculations'!$C$42*S29+'Hidden calculations'!$E$42*S29^2+'Hidden calculations'!$G$42*S29^3</f>
        <v>33.772</v>
      </c>
      <c r="V29">
        <f>+'Hidden calculations'!$A$44+'Hidden calculations'!$C$44*S29+'Hidden calculations'!$E$44*S29^2+'Hidden calculations'!$G$44*S29^3</f>
        <v>198.30960000000007</v>
      </c>
      <c r="W29">
        <f>+'Hidden calculations'!$A$46+'Hidden calculations'!$C$46*S29+'Hidden calculations'!$E$46*S29^2+'Hidden calculations'!$G$46*S29^3</f>
        <v>36.724</v>
      </c>
      <c r="X29">
        <f>+'Hidden calculations'!$A$48+'Hidden calculations'!$C$48*S29+'Hidden calculations'!$E$48*S29^2+'Hidden calculations'!$G$48/S29</f>
        <v>102.56762139917694</v>
      </c>
      <c r="Y29">
        <f>+'Sheet to use'!$B$15</f>
        <v>50.1696867361928</v>
      </c>
      <c r="AA29">
        <f>IF('Sheet to use'!$C$19&gt;S29,MIN(Y29,'Sheet to use'!$C$22),0)</f>
        <v>40.682225787925645</v>
      </c>
      <c r="AB29">
        <f>IF('Sheet to use'!$C$19&gt;S29,MAX('Sheet to use'!$C$22-Y29,0),0)</f>
        <v>0</v>
      </c>
      <c r="AC29">
        <f>IF('Sheet to use'!$C$19&gt;S29,MAX(Y29-'Sheet to use'!$C$22,0),0)</f>
        <v>9.487460948267156</v>
      </c>
      <c r="AD29">
        <f>IF('Sheet to use'!$C$19=0,IF($S29&lt;'Hidden calculations'!$C$36,'Hidden calculations'!$D$36,W29),0)</f>
        <v>0</v>
      </c>
      <c r="AE29">
        <f>IF(AND('Sheet to use'!$C$19=0,$S29&lt;'Hidden calculations'!$C$36),'Hidden calculations'!$E$36-'Hidden calculations'!$D$36,0)</f>
        <v>0</v>
      </c>
    </row>
    <row r="30" spans="10:31" ht="12.75">
      <c r="J30">
        <f>+'Sheet to use'!B10*'Sheet to use'!C18</f>
        <v>3491.5156631903596</v>
      </c>
      <c r="S30">
        <f t="shared" si="0"/>
        <v>5.600000000000002</v>
      </c>
      <c r="T30">
        <f>+'Hidden calculations'!$A$40+'Hidden calculations'!$C$40*S30+'Hidden calculations'!$E$40*S30^2+'Hidden calculations'!$G$40*S30^3</f>
        <v>560.6001777777781</v>
      </c>
      <c r="U30">
        <f>+'Hidden calculations'!$A$42+'Hidden calculations'!$C$42*S30+'Hidden calculations'!$E$42*S30^2+'Hidden calculations'!$G$42*S30^3</f>
        <v>33.57866666666666</v>
      </c>
      <c r="V30">
        <f>+'Hidden calculations'!$A$44+'Hidden calculations'!$C$44*S30+'Hidden calculations'!$E$44*S30^2+'Hidden calculations'!$G$44*S30^3</f>
        <v>205.04462222222227</v>
      </c>
      <c r="W30">
        <f>+'Hidden calculations'!$A$46+'Hidden calculations'!$C$46*S30+'Hidden calculations'!$E$46*S30^2+'Hidden calculations'!$G$46*S30^3</f>
        <v>36.61511111111111</v>
      </c>
      <c r="X30">
        <f>+'Hidden calculations'!$A$48+'Hidden calculations'!$C$48*S30+'Hidden calculations'!$E$48*S30^2+'Hidden calculations'!$G$48/S30</f>
        <v>100.1071746031746</v>
      </c>
      <c r="Y30">
        <f>+'Sheet to use'!$B$15</f>
        <v>50.1696867361928</v>
      </c>
      <c r="AA30">
        <f>IF('Sheet to use'!$C$19&gt;S30,MIN(Y30,'Sheet to use'!$C$22),0)</f>
        <v>40.682225787925645</v>
      </c>
      <c r="AB30">
        <f>IF('Sheet to use'!$C$19&gt;S30,MAX('Sheet to use'!$C$22-Y30,0),0)</f>
        <v>0</v>
      </c>
      <c r="AC30">
        <f>IF('Sheet to use'!$C$19&gt;S30,MAX(Y30-'Sheet to use'!$C$22,0),0)</f>
        <v>9.487460948267156</v>
      </c>
      <c r="AD30">
        <f>IF('Sheet to use'!$C$19=0,IF($S30&lt;'Hidden calculations'!$C$36,'Hidden calculations'!$D$36,W30),0)</f>
        <v>0</v>
      </c>
      <c r="AE30">
        <f>IF(AND('Sheet to use'!$C$19=0,$S30&lt;'Hidden calculations'!$C$36),'Hidden calculations'!$E$36-'Hidden calculations'!$D$36,0)</f>
        <v>0</v>
      </c>
    </row>
    <row r="31" spans="19:31" ht="12.75">
      <c r="S31">
        <f t="shared" si="0"/>
        <v>5.8000000000000025</v>
      </c>
      <c r="T31">
        <f>+'Hidden calculations'!$A$40+'Hidden calculations'!$C$40*S31+'Hidden calculations'!$E$40*S31^2+'Hidden calculations'!$G$40*S31^3</f>
        <v>567.2968000000003</v>
      </c>
      <c r="U31">
        <f>+'Hidden calculations'!$A$42+'Hidden calculations'!$C$42*S31+'Hidden calculations'!$E$42*S31^2+'Hidden calculations'!$G$42*S31^3</f>
        <v>33.388</v>
      </c>
      <c r="V31">
        <f>+'Hidden calculations'!$A$44+'Hidden calculations'!$C$44*S31+'Hidden calculations'!$E$44*S31^2+'Hidden calculations'!$G$44*S31^3</f>
        <v>211.74124444444456</v>
      </c>
      <c r="W31">
        <f>+'Hidden calculations'!$A$46+'Hidden calculations'!$C$46*S31+'Hidden calculations'!$E$46*S31^2+'Hidden calculations'!$G$46*S31^3</f>
        <v>36.50711111111111</v>
      </c>
      <c r="X31">
        <f>+'Hidden calculations'!$A$48+'Hidden calculations'!$C$48*S31+'Hidden calculations'!$E$48*S31^2+'Hidden calculations'!$G$48/S31</f>
        <v>97.80979310344827</v>
      </c>
      <c r="Y31">
        <f>+'Sheet to use'!$B$15</f>
        <v>50.1696867361928</v>
      </c>
      <c r="AA31">
        <f>IF('Sheet to use'!$C$19&gt;S31,MIN(Y31,'Sheet to use'!$C$22),0)</f>
        <v>40.682225787925645</v>
      </c>
      <c r="AB31">
        <f>IF('Sheet to use'!$C$19&gt;S31,MAX('Sheet to use'!$C$22-Y31,0),0)</f>
        <v>0</v>
      </c>
      <c r="AC31">
        <f>IF('Sheet to use'!$C$19&gt;S31,MAX(Y31-'Sheet to use'!$C$22,0),0)</f>
        <v>9.487460948267156</v>
      </c>
      <c r="AD31">
        <f>IF('Sheet to use'!$C$19=0,IF($S31&lt;'Hidden calculations'!$C$36,'Hidden calculations'!$D$36,W31),0)</f>
        <v>0</v>
      </c>
      <c r="AE31">
        <f>IF(AND('Sheet to use'!$C$19=0,$S31&lt;'Hidden calculations'!$C$36),'Hidden calculations'!$E$36-'Hidden calculations'!$D$36,0)</f>
        <v>0</v>
      </c>
    </row>
    <row r="32" spans="1:31" ht="12.75">
      <c r="A32">
        <f>+'Sheet to use'!B7*('Sheet to use'!B8-C32-E32*'Sheet to use'!B7-G32*'Sheet to use'!B7^2)</f>
        <v>355.5555555555557</v>
      </c>
      <c r="C32">
        <f>+'Sheet to use'!B5+G32*'Sheet to use'!B4^2</f>
        <v>40</v>
      </c>
      <c r="E32">
        <f>-2*G32*'Sheet to use'!B4</f>
        <v>-0.6666666666666667</v>
      </c>
      <c r="G32">
        <f>+('Sheet to use'!B8-'Sheet to use'!B5)/(3*('Sheet to use'!B7^2-'Sheet to use'!B4^2)-4*'Sheet to use'!B4*('Sheet to use'!B7-'Sheet to use'!B4))</f>
        <v>0.011111111111111112</v>
      </c>
      <c r="S32">
        <f t="shared" si="0"/>
        <v>6.000000000000003</v>
      </c>
      <c r="T32">
        <f>+'Hidden calculations'!$A$40+'Hidden calculations'!$C$40*S32+'Hidden calculations'!$E$40*S32^2+'Hidden calculations'!$G$40*S32^3</f>
        <v>573.9555555555559</v>
      </c>
      <c r="U32">
        <f>+'Hidden calculations'!$A$42+'Hidden calculations'!$C$42*S32+'Hidden calculations'!$E$42*S32^2+'Hidden calculations'!$G$42*S32^3</f>
        <v>33.199999999999996</v>
      </c>
      <c r="V32">
        <f>+'Hidden calculations'!$A$44+'Hidden calculations'!$C$44*S32+'Hidden calculations'!$E$44*S32^2+'Hidden calculations'!$G$44*S32^3</f>
        <v>218.4000000000001</v>
      </c>
      <c r="W32">
        <f>+'Hidden calculations'!$A$46+'Hidden calculations'!$C$46*S32+'Hidden calculations'!$E$46*S32^2+'Hidden calculations'!$G$46*S32^3</f>
        <v>36.4</v>
      </c>
      <c r="X32">
        <f>+'Hidden calculations'!$A$48+'Hidden calculations'!$C$48*S32+'Hidden calculations'!$E$48*S32^2+'Hidden calculations'!$G$48/S32</f>
        <v>95.65925925925926</v>
      </c>
      <c r="Y32">
        <f>+'Sheet to use'!$B$15</f>
        <v>50.1696867361928</v>
      </c>
      <c r="AA32">
        <f>IF('Sheet to use'!$C$19&gt;S32,MIN(Y32,'Sheet to use'!$C$22),0)</f>
        <v>40.682225787925645</v>
      </c>
      <c r="AB32">
        <f>IF('Sheet to use'!$C$19&gt;S32,MAX('Sheet to use'!$C$22-Y32,0),0)</f>
        <v>0</v>
      </c>
      <c r="AC32">
        <f>IF('Sheet to use'!$C$19&gt;S32,MAX(Y32-'Sheet to use'!$C$22,0),0)</f>
        <v>9.487460948267156</v>
      </c>
      <c r="AD32">
        <f>IF('Sheet to use'!$C$19=0,IF($S32&lt;'Hidden calculations'!$C$36,'Hidden calculations'!$D$36,W32),0)</f>
        <v>0</v>
      </c>
      <c r="AE32">
        <f>IF(AND('Sheet to use'!$C$19=0,$S32&lt;'Hidden calculations'!$C$36),'Hidden calculations'!$E$36-'Hidden calculations'!$D$36,0)</f>
        <v>0</v>
      </c>
    </row>
    <row r="33" spans="19:31" ht="12.75">
      <c r="S33">
        <f t="shared" si="0"/>
        <v>6.200000000000003</v>
      </c>
      <c r="T33">
        <f>+'Hidden calculations'!$A$40+'Hidden calculations'!$C$40*S33+'Hidden calculations'!$E$40*S33^2+'Hidden calculations'!$G$40*S33^3</f>
        <v>580.5769777777781</v>
      </c>
      <c r="U33">
        <f>+'Hidden calculations'!$A$42+'Hidden calculations'!$C$42*S33+'Hidden calculations'!$E$42*S33^2+'Hidden calculations'!$G$42*S33^3</f>
        <v>33.01466666666666</v>
      </c>
      <c r="V33">
        <f>+'Hidden calculations'!$A$44+'Hidden calculations'!$C$44*S33+'Hidden calculations'!$E$44*S33^2+'Hidden calculations'!$G$44*S33^3</f>
        <v>225.02142222222233</v>
      </c>
      <c r="W33">
        <f>+'Hidden calculations'!$A$46+'Hidden calculations'!$C$46*S33+'Hidden calculations'!$E$46*S33^2+'Hidden calculations'!$G$46*S33^3</f>
        <v>36.29377777777778</v>
      </c>
      <c r="X33">
        <f>+'Hidden calculations'!$A$48+'Hidden calculations'!$C$48*S33+'Hidden calculations'!$E$48*S33^2+'Hidden calculations'!$G$48/S33</f>
        <v>93.64144802867384</v>
      </c>
      <c r="Y33">
        <f>+'Sheet to use'!$B$15</f>
        <v>50.1696867361928</v>
      </c>
      <c r="AA33">
        <f>IF('Sheet to use'!$C$19&gt;S33,MIN(Y33,'Sheet to use'!$C$22),0)</f>
        <v>40.682225787925645</v>
      </c>
      <c r="AB33">
        <f>IF('Sheet to use'!$C$19&gt;S33,MAX('Sheet to use'!$C$22-Y33,0),0)</f>
        <v>0</v>
      </c>
      <c r="AC33">
        <f>IF('Sheet to use'!$C$19&gt;S33,MAX(Y33-'Sheet to use'!$C$22,0),0)</f>
        <v>9.487460948267156</v>
      </c>
      <c r="AD33">
        <f>IF('Sheet to use'!$C$19=0,IF($S33&lt;'Hidden calculations'!$C$36,'Hidden calculations'!$D$36,W33),0)</f>
        <v>0</v>
      </c>
      <c r="AE33">
        <f>IF(AND('Sheet to use'!$C$19=0,$S33&lt;'Hidden calculations'!$C$36),'Hidden calculations'!$E$36-'Hidden calculations'!$D$36,0)</f>
        <v>0</v>
      </c>
    </row>
    <row r="34" spans="19:31" ht="12.75">
      <c r="S34">
        <f t="shared" si="0"/>
        <v>6.400000000000003</v>
      </c>
      <c r="T34">
        <f>+'Hidden calculations'!$A$40+'Hidden calculations'!$C$40*S34+'Hidden calculations'!$E$40*S34^2+'Hidden calculations'!$G$40*S34^3</f>
        <v>587.1616000000002</v>
      </c>
      <c r="U34">
        <f>+'Hidden calculations'!$A$42+'Hidden calculations'!$C$42*S34+'Hidden calculations'!$E$42*S34^2+'Hidden calculations'!$G$42*S34^3</f>
        <v>32.831999999999994</v>
      </c>
      <c r="V34">
        <f>+'Hidden calculations'!$A$44+'Hidden calculations'!$C$44*S34+'Hidden calculations'!$E$44*S34^2+'Hidden calculations'!$G$44*S34^3</f>
        <v>231.60604444444454</v>
      </c>
      <c r="W34">
        <f>+'Hidden calculations'!$A$46+'Hidden calculations'!$C$46*S34+'Hidden calculations'!$E$46*S34^2+'Hidden calculations'!$G$46*S34^3</f>
        <v>36.18844444444444</v>
      </c>
      <c r="X34">
        <f>+'Hidden calculations'!$A$48+'Hidden calculations'!$C$48*S34+'Hidden calculations'!$E$48*S34^2+'Hidden calculations'!$G$48/S34</f>
        <v>91.744</v>
      </c>
      <c r="Y34">
        <f>+'Sheet to use'!$B$15</f>
        <v>50.1696867361928</v>
      </c>
      <c r="AA34">
        <f>IF('Sheet to use'!$C$19&gt;S34,MIN(Y34,'Sheet to use'!$C$22),0)</f>
        <v>40.682225787925645</v>
      </c>
      <c r="AB34">
        <f>IF('Sheet to use'!$C$19&gt;S34,MAX('Sheet to use'!$C$22-Y34,0),0)</f>
        <v>0</v>
      </c>
      <c r="AC34">
        <f>IF('Sheet to use'!$C$19&gt;S34,MAX(Y34-'Sheet to use'!$C$22,0),0)</f>
        <v>9.487460948267156</v>
      </c>
      <c r="AD34">
        <f>IF('Sheet to use'!$C$19=0,IF($S34&lt;'Hidden calculations'!$C$36,'Hidden calculations'!$D$36,W34),0)</f>
        <v>0</v>
      </c>
      <c r="AE34">
        <f>IF(AND('Sheet to use'!$C$19=0,$S34&lt;'Hidden calculations'!$C$36),'Hidden calculations'!$E$36-'Hidden calculations'!$D$36,0)</f>
        <v>0</v>
      </c>
    </row>
    <row r="35" spans="3:31" ht="12.75">
      <c r="C35" t="s">
        <v>23</v>
      </c>
      <c r="D35" t="s">
        <v>13</v>
      </c>
      <c r="E35" t="s">
        <v>14</v>
      </c>
      <c r="S35">
        <f t="shared" si="0"/>
        <v>6.600000000000003</v>
      </c>
      <c r="T35">
        <f>+'Hidden calculations'!$A$40+'Hidden calculations'!$C$40*S35+'Hidden calculations'!$E$40*S35^2+'Hidden calculations'!$G$40*S35^3</f>
        <v>593.7099555555558</v>
      </c>
      <c r="U35">
        <f>+'Hidden calculations'!$A$42+'Hidden calculations'!$C$42*S35+'Hidden calculations'!$E$42*S35^2+'Hidden calculations'!$G$42*S35^3</f>
        <v>32.651999999999994</v>
      </c>
      <c r="V35">
        <f>+'Hidden calculations'!$A$44+'Hidden calculations'!$C$44*S35+'Hidden calculations'!$E$44*S35^2+'Hidden calculations'!$G$44*S35^3</f>
        <v>238.1544000000001</v>
      </c>
      <c r="W35">
        <f>+'Hidden calculations'!$A$46+'Hidden calculations'!$C$46*S35+'Hidden calculations'!$E$46*S35^2+'Hidden calculations'!$G$46*S35^3</f>
        <v>36.083999999999996</v>
      </c>
      <c r="X35">
        <f>+'Hidden calculations'!$A$48+'Hidden calculations'!$C$48*S35+'Hidden calculations'!$E$48*S35^2+'Hidden calculations'!$G$48/S35</f>
        <v>89.95605387205387</v>
      </c>
      <c r="Y35">
        <f>+'Sheet to use'!$B$15</f>
        <v>50.1696867361928</v>
      </c>
      <c r="AA35">
        <f>IF('Sheet to use'!$C$19&gt;S35,MIN(Y35,'Sheet to use'!$C$22),0)</f>
        <v>40.682225787925645</v>
      </c>
      <c r="AB35">
        <f>IF('Sheet to use'!$C$19&gt;S35,MAX('Sheet to use'!$C$22-Y35,0),0)</f>
        <v>0</v>
      </c>
      <c r="AC35">
        <f>IF('Sheet to use'!$C$19&gt;S35,MAX(Y35-'Sheet to use'!$C$22,0),0)</f>
        <v>9.487460948267156</v>
      </c>
      <c r="AD35">
        <f>IF('Sheet to use'!$C$19=0,IF($S35&lt;'Hidden calculations'!$C$36,'Hidden calculations'!$D$36,W35),0)</f>
        <v>0</v>
      </c>
      <c r="AE35">
        <f>IF(AND('Sheet to use'!$C$19=0,$S35&lt;'Hidden calculations'!$C$36),'Hidden calculations'!$E$36-'Hidden calculations'!$D$36,0)</f>
        <v>0</v>
      </c>
    </row>
    <row r="36" spans="3:31" ht="12.75">
      <c r="C36">
        <f>0.8*'Sheet to use'!B4</f>
        <v>24</v>
      </c>
      <c r="D36">
        <f>+$A$46+$C$46*C36+$E$46*C36^2+$G$46*C36^3</f>
        <v>30.4</v>
      </c>
      <c r="E36">
        <f>+$A$48+$C$48*C36+$E$48*C36^2+$G$48/C36</f>
        <v>45.21481481481482</v>
      </c>
      <c r="S36">
        <f t="shared" si="0"/>
        <v>6.800000000000003</v>
      </c>
      <c r="T36">
        <f>+'Hidden calculations'!$A$40+'Hidden calculations'!$C$40*S36+'Hidden calculations'!$E$40*S36^2+'Hidden calculations'!$G$40*S36^3</f>
        <v>600.222577777778</v>
      </c>
      <c r="U36">
        <f>+'Hidden calculations'!$A$42+'Hidden calculations'!$C$42*S36+'Hidden calculations'!$E$42*S36^2+'Hidden calculations'!$G$42*S36^3</f>
        <v>32.474666666666664</v>
      </c>
      <c r="V36">
        <f>+'Hidden calculations'!$A$44+'Hidden calculations'!$C$44*S36+'Hidden calculations'!$E$44*S36^2+'Hidden calculations'!$G$44*S36^3</f>
        <v>244.6670222222223</v>
      </c>
      <c r="W36">
        <f>+'Hidden calculations'!$A$46+'Hidden calculations'!$C$46*S36+'Hidden calculations'!$E$46*S36^2+'Hidden calculations'!$G$46*S36^3</f>
        <v>35.98044444444444</v>
      </c>
      <c r="X36">
        <f>+'Hidden calculations'!$A$48+'Hidden calculations'!$C$48*S36+'Hidden calculations'!$E$48*S36^2+'Hidden calculations'!$G$48/S36</f>
        <v>88.26802614379085</v>
      </c>
      <c r="Y36">
        <f>+'Sheet to use'!$B$15</f>
        <v>50.1696867361928</v>
      </c>
      <c r="AA36">
        <f>IF('Sheet to use'!$C$19&gt;S36,MIN(Y36,'Sheet to use'!$C$22),0)</f>
        <v>40.682225787925645</v>
      </c>
      <c r="AB36">
        <f>IF('Sheet to use'!$C$19&gt;S36,MAX('Sheet to use'!$C$22-Y36,0),0)</f>
        <v>0</v>
      </c>
      <c r="AC36">
        <f>IF('Sheet to use'!$C$19&gt;S36,MAX(Y36-'Sheet to use'!$C$22,0),0)</f>
        <v>9.487460948267156</v>
      </c>
      <c r="AD36">
        <f>IF('Sheet to use'!$C$19=0,IF($S36&lt;'Hidden calculations'!$C$36,'Hidden calculations'!$D$36,W36),0)</f>
        <v>0</v>
      </c>
      <c r="AE36">
        <f>IF(AND('Sheet to use'!$C$19=0,$S36&lt;'Hidden calculations'!$C$36),'Hidden calculations'!$E$36-'Hidden calculations'!$D$36,0)</f>
        <v>0</v>
      </c>
    </row>
    <row r="37" spans="3:31" ht="12.75">
      <c r="C37">
        <f>IF(AND('Sheet to use'!$C$19=0,'Hidden calculations'!$S$2&lt;$C$36),$D$36,0)</f>
        <v>0</v>
      </c>
      <c r="D37">
        <f>IF(AND('Sheet to use'!$C$19=0,'Hidden calculations'!$S$2&lt;$C$36),$E$36,0)</f>
        <v>0</v>
      </c>
      <c r="S37">
        <f t="shared" si="0"/>
        <v>7.0000000000000036</v>
      </c>
      <c r="T37">
        <f>+'Hidden calculations'!$A$40+'Hidden calculations'!$C$40*S37+'Hidden calculations'!$E$40*S37^2+'Hidden calculations'!$G$40*S37^3</f>
        <v>606.7000000000003</v>
      </c>
      <c r="U37">
        <f>+'Hidden calculations'!$A$42+'Hidden calculations'!$C$42*S37+'Hidden calculations'!$E$42*S37^2+'Hidden calculations'!$G$42*S37^3</f>
        <v>32.3</v>
      </c>
      <c r="V37">
        <f>+'Hidden calculations'!$A$44+'Hidden calculations'!$C$44*S37+'Hidden calculations'!$E$44*S37^2+'Hidden calculations'!$G$44*S37^3</f>
        <v>251.1444444444445</v>
      </c>
      <c r="W37">
        <f>+'Hidden calculations'!$A$46+'Hidden calculations'!$C$46*S37+'Hidden calculations'!$E$46*S37^2+'Hidden calculations'!$G$46*S37^3</f>
        <v>35.87777777777777</v>
      </c>
      <c r="X37">
        <f>+'Hidden calculations'!$A$48+'Hidden calculations'!$C$48*S37+'Hidden calculations'!$E$48*S37^2+'Hidden calculations'!$G$48/S37</f>
        <v>86.67142857142856</v>
      </c>
      <c r="Y37">
        <f>+'Sheet to use'!$B$15</f>
        <v>50.1696867361928</v>
      </c>
      <c r="AA37">
        <f>IF('Sheet to use'!$C$19&gt;S37,MIN(Y37,'Sheet to use'!$C$22),0)</f>
        <v>40.682225787925645</v>
      </c>
      <c r="AB37">
        <f>IF('Sheet to use'!$C$19&gt;S37,MAX('Sheet to use'!$C$22-Y37,0),0)</f>
        <v>0</v>
      </c>
      <c r="AC37">
        <f>IF('Sheet to use'!$C$19&gt;S37,MAX(Y37-'Sheet to use'!$C$22,0),0)</f>
        <v>9.487460948267156</v>
      </c>
      <c r="AD37">
        <f>IF('Sheet to use'!$C$19=0,IF($S37&lt;'Hidden calculations'!$C$36,'Hidden calculations'!$D$36,W37),0)</f>
        <v>0</v>
      </c>
      <c r="AE37">
        <f>IF(AND('Sheet to use'!$C$19=0,$S37&lt;'Hidden calculations'!$C$36),'Hidden calculations'!$E$36-'Hidden calculations'!$D$36,0)</f>
        <v>0</v>
      </c>
    </row>
    <row r="38" spans="19:31" ht="12.75">
      <c r="S38">
        <f t="shared" si="0"/>
        <v>7.200000000000004</v>
      </c>
      <c r="T38">
        <f>+'Hidden calculations'!$A$40+'Hidden calculations'!$C$40*S38+'Hidden calculations'!$E$40*S38^2+'Hidden calculations'!$G$40*S38^3</f>
        <v>613.1427555555558</v>
      </c>
      <c r="U38">
        <f>+'Hidden calculations'!$A$42+'Hidden calculations'!$C$42*S38+'Hidden calculations'!$E$42*S38^2+'Hidden calculations'!$G$42*S38^3</f>
        <v>32.12799999999999</v>
      </c>
      <c r="V38">
        <f>+'Hidden calculations'!$A$44+'Hidden calculations'!$C$44*S38+'Hidden calculations'!$E$44*S38^2+'Hidden calculations'!$G$44*S38^3</f>
        <v>257.58720000000017</v>
      </c>
      <c r="W38">
        <f>+'Hidden calculations'!$A$46+'Hidden calculations'!$C$46*S38+'Hidden calculations'!$E$46*S38^2+'Hidden calculations'!$G$46*S38^3</f>
        <v>35.775999999999996</v>
      </c>
      <c r="X38">
        <f>+'Hidden calculations'!$A$48+'Hidden calculations'!$C$48*S38+'Hidden calculations'!$E$48*S38^2+'Hidden calculations'!$G$48/S38</f>
        <v>85.15871604938272</v>
      </c>
      <c r="Y38">
        <f>+'Sheet to use'!$B$15</f>
        <v>50.1696867361928</v>
      </c>
      <c r="AA38">
        <f>IF('Sheet to use'!$C$19&gt;S38,MIN(Y38,'Sheet to use'!$C$22),0)</f>
        <v>40.682225787925645</v>
      </c>
      <c r="AB38">
        <f>IF('Sheet to use'!$C$19&gt;S38,MAX('Sheet to use'!$C$22-Y38,0),0)</f>
        <v>0</v>
      </c>
      <c r="AC38">
        <f>IF('Sheet to use'!$C$19&gt;S38,MAX(Y38-'Sheet to use'!$C$22,0),0)</f>
        <v>9.487460948267156</v>
      </c>
      <c r="AD38">
        <f>IF('Sheet to use'!$C$19=0,IF($S38&lt;'Hidden calculations'!$C$36,'Hidden calculations'!$D$36,W38),0)</f>
        <v>0</v>
      </c>
      <c r="AE38">
        <f>IF(AND('Sheet to use'!$C$19=0,$S38&lt;'Hidden calculations'!$C$36),'Hidden calculations'!$E$36-'Hidden calculations'!$D$36,0)</f>
        <v>0</v>
      </c>
    </row>
    <row r="39" spans="1:31" ht="12.75">
      <c r="A39" t="s">
        <v>0</v>
      </c>
      <c r="S39">
        <f t="shared" si="0"/>
        <v>7.400000000000004</v>
      </c>
      <c r="T39">
        <f>+'Hidden calculations'!$A$40+'Hidden calculations'!$C$40*S39+'Hidden calculations'!$E$40*S39^2+'Hidden calculations'!$G$40*S39^3</f>
        <v>619.5513777777782</v>
      </c>
      <c r="U39">
        <f>+'Hidden calculations'!$A$42+'Hidden calculations'!$C$42*S39+'Hidden calculations'!$E$42*S39^2+'Hidden calculations'!$G$42*S39^3</f>
        <v>31.958666666666662</v>
      </c>
      <c r="V39">
        <f>+'Hidden calculations'!$A$44+'Hidden calculations'!$C$44*S39+'Hidden calculations'!$E$44*S39^2+'Hidden calculations'!$G$44*S39^3</f>
        <v>263.99582222222233</v>
      </c>
      <c r="W39">
        <f>+'Hidden calculations'!$A$46+'Hidden calculations'!$C$46*S39+'Hidden calculations'!$E$46*S39^2+'Hidden calculations'!$G$46*S39^3</f>
        <v>35.67511111111111</v>
      </c>
      <c r="X39">
        <f>+'Hidden calculations'!$A$48+'Hidden calculations'!$C$48*S39+'Hidden calculations'!$E$48*S39^2+'Hidden calculations'!$G$48/S39</f>
        <v>83.72315915915915</v>
      </c>
      <c r="Y39">
        <f>+'Sheet to use'!$B$15</f>
        <v>50.1696867361928</v>
      </c>
      <c r="AA39">
        <f>IF('Sheet to use'!$C$19&gt;S39,MIN(Y39,'Sheet to use'!$C$22),0)</f>
        <v>40.682225787925645</v>
      </c>
      <c r="AB39">
        <f>IF('Sheet to use'!$C$19&gt;S39,MAX('Sheet to use'!$C$22-Y39,0),0)</f>
        <v>0</v>
      </c>
      <c r="AC39">
        <f>IF('Sheet to use'!$C$19&gt;S39,MAX(Y39-'Sheet to use'!$C$22,0),0)</f>
        <v>9.487460948267156</v>
      </c>
      <c r="AD39">
        <f>IF('Sheet to use'!$C$19=0,IF($S39&lt;'Hidden calculations'!$C$36,'Hidden calculations'!$D$36,W39),0)</f>
        <v>0</v>
      </c>
      <c r="AE39">
        <f>IF(AND('Sheet to use'!$C$19=0,$S39&lt;'Hidden calculations'!$C$36),'Hidden calculations'!$E$36-'Hidden calculations'!$D$36,0)</f>
        <v>0</v>
      </c>
    </row>
    <row r="40" spans="1:31" ht="14.25">
      <c r="A40" s="2">
        <f>+A32</f>
        <v>355.5555555555557</v>
      </c>
      <c r="B40" s="1" t="s">
        <v>1</v>
      </c>
      <c r="C40" s="2">
        <f>+C32</f>
        <v>40</v>
      </c>
      <c r="D40" s="1" t="s">
        <v>2</v>
      </c>
      <c r="E40" s="2">
        <f>+E32</f>
        <v>-0.6666666666666667</v>
      </c>
      <c r="F40" s="1" t="s">
        <v>3</v>
      </c>
      <c r="G40" s="2">
        <f>+G32</f>
        <v>0.011111111111111112</v>
      </c>
      <c r="H40" s="1" t="s">
        <v>4</v>
      </c>
      <c r="S40">
        <f t="shared" si="0"/>
        <v>7.600000000000004</v>
      </c>
      <c r="T40">
        <f>+'Hidden calculations'!$A$40+'Hidden calculations'!$C$40*S40+'Hidden calculations'!$E$40*S40^2+'Hidden calculations'!$G$40*S40^3</f>
        <v>625.9264000000003</v>
      </c>
      <c r="U40">
        <f>+'Hidden calculations'!$A$42+'Hidden calculations'!$C$42*S40+'Hidden calculations'!$E$42*S40^2+'Hidden calculations'!$G$42*S40^3</f>
        <v>31.791999999999994</v>
      </c>
      <c r="V40">
        <f>+'Hidden calculations'!$A$44+'Hidden calculations'!$C$44*S40+'Hidden calculations'!$E$44*S40^2+'Hidden calculations'!$G$44*S40^3</f>
        <v>270.3708444444446</v>
      </c>
      <c r="W40">
        <f>+'Hidden calculations'!$A$46+'Hidden calculations'!$C$46*S40+'Hidden calculations'!$E$46*S40^2+'Hidden calculations'!$G$46*S40^3</f>
        <v>35.575111111111106</v>
      </c>
      <c r="X40">
        <f>+'Hidden calculations'!$A$48+'Hidden calculations'!$C$48*S40+'Hidden calculations'!$E$48*S40^2+'Hidden calculations'!$G$48/S40</f>
        <v>82.35873684210526</v>
      </c>
      <c r="Y40">
        <f>+'Sheet to use'!$B$15</f>
        <v>50.1696867361928</v>
      </c>
      <c r="AA40">
        <f>IF('Sheet to use'!$C$19&gt;S40,MIN(Y40,'Sheet to use'!$C$22),0)</f>
        <v>40.682225787925645</v>
      </c>
      <c r="AB40">
        <f>IF('Sheet to use'!$C$19&gt;S40,MAX('Sheet to use'!$C$22-Y40,0),0)</f>
        <v>0</v>
      </c>
      <c r="AC40">
        <f>IF('Sheet to use'!$C$19&gt;S40,MAX(Y40-'Sheet to use'!$C$22,0),0)</f>
        <v>9.487460948267156</v>
      </c>
      <c r="AD40">
        <f>IF('Sheet to use'!$C$19=0,IF($S40&lt;'Hidden calculations'!$C$36,'Hidden calculations'!$D$36,W40),0)</f>
        <v>0</v>
      </c>
      <c r="AE40">
        <f>IF(AND('Sheet to use'!$C$19=0,$S40&lt;'Hidden calculations'!$C$36),'Hidden calculations'!$E$36-'Hidden calculations'!$D$36,0)</f>
        <v>0</v>
      </c>
    </row>
    <row r="41" spans="1:31" ht="12.75">
      <c r="A41" t="s">
        <v>5</v>
      </c>
      <c r="S41">
        <f t="shared" si="0"/>
        <v>7.800000000000004</v>
      </c>
      <c r="T41">
        <f>+'Hidden calculations'!$A$40+'Hidden calculations'!$C$40*S41+'Hidden calculations'!$E$40*S41^2+'Hidden calculations'!$G$40*S41^3</f>
        <v>632.2683555555558</v>
      </c>
      <c r="U41">
        <f>+'Hidden calculations'!$A$42+'Hidden calculations'!$C$42*S41+'Hidden calculations'!$E$42*S41^2+'Hidden calculations'!$G$42*S41^3</f>
        <v>31.627999999999997</v>
      </c>
      <c r="V41">
        <f>+'Hidden calculations'!$A$44+'Hidden calculations'!$C$44*S41+'Hidden calculations'!$E$44*S41^2+'Hidden calculations'!$G$44*S41^3</f>
        <v>276.71280000000013</v>
      </c>
      <c r="W41">
        <f>+'Hidden calculations'!$A$46+'Hidden calculations'!$C$46*S41+'Hidden calculations'!$E$46*S41^2+'Hidden calculations'!$G$46*S41^3</f>
        <v>35.476</v>
      </c>
      <c r="X41">
        <f>+'Hidden calculations'!$A$48+'Hidden calculations'!$C$48*S41+'Hidden calculations'!$E$48*S41^2+'Hidden calculations'!$G$48/S41</f>
        <v>81.06004558404558</v>
      </c>
      <c r="Y41">
        <f>+'Sheet to use'!$B$15</f>
        <v>50.1696867361928</v>
      </c>
      <c r="AA41">
        <f>IF('Sheet to use'!$C$19&gt;S41,MIN(Y41,'Sheet to use'!$C$22),0)</f>
        <v>40.682225787925645</v>
      </c>
      <c r="AB41">
        <f>IF('Sheet to use'!$C$19&gt;S41,MAX('Sheet to use'!$C$22-Y41,0),0)</f>
        <v>0</v>
      </c>
      <c r="AC41">
        <f>IF('Sheet to use'!$C$19&gt;S41,MAX(Y41-'Sheet to use'!$C$22,0),0)</f>
        <v>9.487460948267156</v>
      </c>
      <c r="AD41">
        <f>IF('Sheet to use'!$C$19=0,IF($S41&lt;'Hidden calculations'!$C$36,'Hidden calculations'!$D$36,W41),0)</f>
        <v>0</v>
      </c>
      <c r="AE41">
        <f>IF(AND('Sheet to use'!$C$19=0,$S41&lt;'Hidden calculations'!$C$36),'Hidden calculations'!$E$36-'Hidden calculations'!$D$36,0)</f>
        <v>0</v>
      </c>
    </row>
    <row r="42" spans="1:31" ht="14.25">
      <c r="A42">
        <f>+C40</f>
        <v>40</v>
      </c>
      <c r="B42" s="1" t="s">
        <v>1</v>
      </c>
      <c r="C42">
        <f>2*E40</f>
        <v>-1.3333333333333335</v>
      </c>
      <c r="D42" s="1" t="s">
        <v>2</v>
      </c>
      <c r="E42">
        <f>3*G40</f>
        <v>0.03333333333333333</v>
      </c>
      <c r="F42" s="1" t="s">
        <v>6</v>
      </c>
      <c r="S42">
        <f t="shared" si="0"/>
        <v>8.000000000000004</v>
      </c>
      <c r="T42">
        <f>+'Hidden calculations'!$A$40+'Hidden calculations'!$C$40*S42+'Hidden calculations'!$E$40*S42^2+'Hidden calculations'!$G$40*S42^3</f>
        <v>638.577777777778</v>
      </c>
      <c r="U42">
        <f>+'Hidden calculations'!$A$42+'Hidden calculations'!$C$42*S42+'Hidden calculations'!$E$42*S42^2+'Hidden calculations'!$G$42*S42^3</f>
        <v>31.466666666666665</v>
      </c>
      <c r="V42">
        <f>+'Hidden calculations'!$A$44+'Hidden calculations'!$C$44*S42+'Hidden calculations'!$E$44*S42^2+'Hidden calculations'!$G$44*S42^3</f>
        <v>283.02222222222235</v>
      </c>
      <c r="W42">
        <f>+'Hidden calculations'!$A$46+'Hidden calculations'!$C$46*S42+'Hidden calculations'!$E$46*S42^2+'Hidden calculations'!$G$46*S42^3</f>
        <v>35.37777777777777</v>
      </c>
      <c r="X42">
        <f>+'Hidden calculations'!$A$48+'Hidden calculations'!$C$48*S42+'Hidden calculations'!$E$48*S42^2+'Hidden calculations'!$G$48/S42</f>
        <v>79.82222222222222</v>
      </c>
      <c r="Y42">
        <f>+'Sheet to use'!$B$15</f>
        <v>50.1696867361928</v>
      </c>
      <c r="AA42">
        <f>IF('Sheet to use'!$C$19&gt;S42,MIN(Y42,'Sheet to use'!$C$22),0)</f>
        <v>40.682225787925645</v>
      </c>
      <c r="AB42">
        <f>IF('Sheet to use'!$C$19&gt;S42,MAX('Sheet to use'!$C$22-Y42,0),0)</f>
        <v>0</v>
      </c>
      <c r="AC42">
        <f>IF('Sheet to use'!$C$19&gt;S42,MAX(Y42-'Sheet to use'!$C$22,0),0)</f>
        <v>9.487460948267156</v>
      </c>
      <c r="AD42">
        <f>IF('Sheet to use'!$C$19=0,IF($S42&lt;'Hidden calculations'!$C$36,'Hidden calculations'!$D$36,W42),0)</f>
        <v>0</v>
      </c>
      <c r="AE42">
        <f>IF(AND('Sheet to use'!$C$19=0,$S42&lt;'Hidden calculations'!$C$36),'Hidden calculations'!$E$36-'Hidden calculations'!$D$36,0)</f>
        <v>0</v>
      </c>
    </row>
    <row r="43" spans="1:31" ht="12.75">
      <c r="A43" t="s">
        <v>7</v>
      </c>
      <c r="S43">
        <f t="shared" si="0"/>
        <v>8.200000000000003</v>
      </c>
      <c r="T43">
        <f>+'Hidden calculations'!$A$40+'Hidden calculations'!$C$40*S43+'Hidden calculations'!$E$40*S43^2+'Hidden calculations'!$G$40*S43^3</f>
        <v>644.8552000000003</v>
      </c>
      <c r="U43">
        <f>+'Hidden calculations'!$A$42+'Hidden calculations'!$C$42*S43+'Hidden calculations'!$E$42*S43^2+'Hidden calculations'!$G$42*S43^3</f>
        <v>31.308</v>
      </c>
      <c r="V43">
        <f>+'Hidden calculations'!$A$44+'Hidden calculations'!$C$44*S43+'Hidden calculations'!$E$44*S43^2+'Hidden calculations'!$G$44*S43^3</f>
        <v>289.29964444444454</v>
      </c>
      <c r="W43">
        <f>+'Hidden calculations'!$A$46+'Hidden calculations'!$C$46*S43+'Hidden calculations'!$E$46*S43^2+'Hidden calculations'!$G$46*S43^3</f>
        <v>35.28044444444444</v>
      </c>
      <c r="X43">
        <f>+'Hidden calculations'!$A$48+'Hidden calculations'!$C$48*S43+'Hidden calculations'!$E$48*S43^2+'Hidden calculations'!$G$48/S43</f>
        <v>78.64087804878048</v>
      </c>
      <c r="Y43">
        <f>+'Sheet to use'!$B$15</f>
        <v>50.1696867361928</v>
      </c>
      <c r="AA43">
        <f>IF('Sheet to use'!$C$19&gt;S43,MIN(Y43,'Sheet to use'!$C$22),0)</f>
        <v>40.682225787925645</v>
      </c>
      <c r="AB43">
        <f>IF('Sheet to use'!$C$19&gt;S43,MAX('Sheet to use'!$C$22-Y43,0),0)</f>
        <v>0</v>
      </c>
      <c r="AC43">
        <f>IF('Sheet to use'!$C$19&gt;S43,MAX(Y43-'Sheet to use'!$C$22,0),0)</f>
        <v>9.487460948267156</v>
      </c>
      <c r="AD43">
        <f>IF('Sheet to use'!$C$19=0,IF($S43&lt;'Hidden calculations'!$C$36,'Hidden calculations'!$D$36,W43),0)</f>
        <v>0</v>
      </c>
      <c r="AE43">
        <f>IF(AND('Sheet to use'!$C$19=0,$S43&lt;'Hidden calculations'!$C$36),'Hidden calculations'!$E$36-'Hidden calculations'!$D$36,0)</f>
        <v>0</v>
      </c>
    </row>
    <row r="44" spans="3:31" ht="12.75">
      <c r="C44">
        <f aca="true" t="shared" si="1" ref="C44:H44">+C40</f>
        <v>40</v>
      </c>
      <c r="D44" t="str">
        <f t="shared" si="1"/>
        <v>x output +</v>
      </c>
      <c r="E44">
        <f t="shared" si="1"/>
        <v>-0.6666666666666667</v>
      </c>
      <c r="F44" t="str">
        <f t="shared" si="1"/>
        <v>x output2 +</v>
      </c>
      <c r="G44">
        <f t="shared" si="1"/>
        <v>0.011111111111111112</v>
      </c>
      <c r="H44" t="str">
        <f t="shared" si="1"/>
        <v>x output3</v>
      </c>
      <c r="S44">
        <f t="shared" si="0"/>
        <v>8.400000000000002</v>
      </c>
      <c r="T44">
        <f>+'Hidden calculations'!$A$40+'Hidden calculations'!$C$40*S44+'Hidden calculations'!$E$40*S44^2+'Hidden calculations'!$G$40*S44^3</f>
        <v>651.1011555555558</v>
      </c>
      <c r="U44">
        <f>+'Hidden calculations'!$A$42+'Hidden calculations'!$C$42*S44+'Hidden calculations'!$E$42*S44^2+'Hidden calculations'!$G$42*S44^3</f>
        <v>31.151999999999997</v>
      </c>
      <c r="V44">
        <f>+'Hidden calculations'!$A$44+'Hidden calculations'!$C$44*S44+'Hidden calculations'!$E$44*S44^2+'Hidden calculations'!$G$44*S44^3</f>
        <v>295.5456000000001</v>
      </c>
      <c r="W44">
        <f>+'Hidden calculations'!$A$46+'Hidden calculations'!$C$46*S44+'Hidden calculations'!$E$46*S44^2+'Hidden calculations'!$G$46*S44^3</f>
        <v>35.184</v>
      </c>
      <c r="X44">
        <f>+'Hidden calculations'!$A$48+'Hidden calculations'!$C$48*S44+'Hidden calculations'!$E$48*S44^2+'Hidden calculations'!$G$48/S44</f>
        <v>77.51204232804233</v>
      </c>
      <c r="Y44">
        <f>+'Sheet to use'!$B$15</f>
        <v>50.1696867361928</v>
      </c>
      <c r="AA44">
        <f>IF('Sheet to use'!$C$19&gt;S44,MIN(Y44,'Sheet to use'!$C$22),0)</f>
        <v>40.682225787925645</v>
      </c>
      <c r="AB44">
        <f>IF('Sheet to use'!$C$19&gt;S44,MAX('Sheet to use'!$C$22-Y44,0),0)</f>
        <v>0</v>
      </c>
      <c r="AC44">
        <f>IF('Sheet to use'!$C$19&gt;S44,MAX(Y44-'Sheet to use'!$C$22,0),0)</f>
        <v>9.487460948267156</v>
      </c>
      <c r="AD44">
        <f>IF('Sheet to use'!$C$19=0,IF($S44&lt;'Hidden calculations'!$C$36,'Hidden calculations'!$D$36,W44),0)</f>
        <v>0</v>
      </c>
      <c r="AE44">
        <f>IF(AND('Sheet to use'!$C$19=0,$S44&lt;'Hidden calculations'!$C$36),'Hidden calculations'!$E$36-'Hidden calculations'!$D$36,0)</f>
        <v>0</v>
      </c>
    </row>
    <row r="45" spans="1:31" ht="12.75">
      <c r="A45" t="s">
        <v>8</v>
      </c>
      <c r="S45">
        <f t="shared" si="0"/>
        <v>8.600000000000001</v>
      </c>
      <c r="T45">
        <f>+'Hidden calculations'!$A$40+'Hidden calculations'!$C$40*S45+'Hidden calculations'!$E$40*S45^2+'Hidden calculations'!$G$40*S45^3</f>
        <v>657.316177777778</v>
      </c>
      <c r="U45">
        <f>+'Hidden calculations'!$A$42+'Hidden calculations'!$C$42*S45+'Hidden calculations'!$E$42*S45^2+'Hidden calculations'!$G$42*S45^3</f>
        <v>30.998666666666665</v>
      </c>
      <c r="V45">
        <f>+'Hidden calculations'!$A$44+'Hidden calculations'!$C$44*S45+'Hidden calculations'!$E$44*S45^2+'Hidden calculations'!$G$44*S45^3</f>
        <v>301.76062222222225</v>
      </c>
      <c r="W45">
        <f>+'Hidden calculations'!$A$46+'Hidden calculations'!$C$46*S45+'Hidden calculations'!$E$46*S45^2+'Hidden calculations'!$G$46*S45^3</f>
        <v>35.08844444444444</v>
      </c>
      <c r="X45">
        <f>+'Hidden calculations'!$A$48+'Hidden calculations'!$C$48*S45+'Hidden calculations'!$E$48*S45^2+'Hidden calculations'!$G$48/S45</f>
        <v>76.43211369509045</v>
      </c>
      <c r="Y45">
        <f>+'Sheet to use'!$B$15</f>
        <v>50.1696867361928</v>
      </c>
      <c r="AA45">
        <f>IF('Sheet to use'!$C$19&gt;S45,MIN(Y45,'Sheet to use'!$C$22),0)</f>
        <v>40.682225787925645</v>
      </c>
      <c r="AB45">
        <f>IF('Sheet to use'!$C$19&gt;S45,MAX('Sheet to use'!$C$22-Y45,0),0)</f>
        <v>0</v>
      </c>
      <c r="AC45">
        <f>IF('Sheet to use'!$C$19&gt;S45,MAX(Y45-'Sheet to use'!$C$22,0),0)</f>
        <v>9.487460948267156</v>
      </c>
      <c r="AD45">
        <f>IF('Sheet to use'!$C$19=0,IF($S45&lt;'Hidden calculations'!$C$36,'Hidden calculations'!$D$36,W45),0)</f>
        <v>0</v>
      </c>
      <c r="AE45">
        <f>IF(AND('Sheet to use'!$C$19=0,$S45&lt;'Hidden calculations'!$C$36),'Hidden calculations'!$E$36-'Hidden calculations'!$D$36,0)</f>
        <v>0</v>
      </c>
    </row>
    <row r="46" spans="1:31" ht="14.25">
      <c r="A46">
        <f>+C40</f>
        <v>40</v>
      </c>
      <c r="B46" s="1" t="s">
        <v>1</v>
      </c>
      <c r="C46">
        <f>+E44</f>
        <v>-0.6666666666666667</v>
      </c>
      <c r="D46" s="1" t="s">
        <v>2</v>
      </c>
      <c r="E46">
        <f>+G44</f>
        <v>0.011111111111111112</v>
      </c>
      <c r="F46" s="1" t="s">
        <v>6</v>
      </c>
      <c r="S46">
        <f t="shared" si="0"/>
        <v>8.8</v>
      </c>
      <c r="T46">
        <f>+'Hidden calculations'!$A$40+'Hidden calculations'!$C$40*S46+'Hidden calculations'!$E$40*S46^2+'Hidden calculations'!$G$40*S46^3</f>
        <v>663.5008000000001</v>
      </c>
      <c r="U46">
        <f>+'Hidden calculations'!$A$42+'Hidden calculations'!$C$42*S46+'Hidden calculations'!$E$42*S46^2+'Hidden calculations'!$G$42*S46^3</f>
        <v>30.848</v>
      </c>
      <c r="V46">
        <f>+'Hidden calculations'!$A$44+'Hidden calculations'!$C$44*S46+'Hidden calculations'!$E$44*S46^2+'Hidden calculations'!$G$44*S46^3</f>
        <v>307.9452444444444</v>
      </c>
      <c r="W46">
        <f>+'Hidden calculations'!$A$46+'Hidden calculations'!$C$46*S46+'Hidden calculations'!$E$46*S46^2+'Hidden calculations'!$G$46*S46^3</f>
        <v>34.99377777777778</v>
      </c>
      <c r="X46">
        <f>+'Hidden calculations'!$A$48+'Hidden calculations'!$C$48*S46+'Hidden calculations'!$E$48*S46^2+'Hidden calculations'!$G$48/S46</f>
        <v>75.3978181818182</v>
      </c>
      <c r="Y46">
        <f>+'Sheet to use'!$B$15</f>
        <v>50.1696867361928</v>
      </c>
      <c r="AA46">
        <f>IF('Sheet to use'!$C$19&gt;S46,MIN(Y46,'Sheet to use'!$C$22),0)</f>
        <v>40.682225787925645</v>
      </c>
      <c r="AB46">
        <f>IF('Sheet to use'!$C$19&gt;S46,MAX('Sheet to use'!$C$22-Y46,0),0)</f>
        <v>0</v>
      </c>
      <c r="AC46">
        <f>IF('Sheet to use'!$C$19&gt;S46,MAX(Y46-'Sheet to use'!$C$22,0),0)</f>
        <v>9.487460948267156</v>
      </c>
      <c r="AD46">
        <f>IF('Sheet to use'!$C$19=0,IF($S46&lt;'Hidden calculations'!$C$36,'Hidden calculations'!$D$36,W46),0)</f>
        <v>0</v>
      </c>
      <c r="AE46">
        <f>IF(AND('Sheet to use'!$C$19=0,$S46&lt;'Hidden calculations'!$C$36),'Hidden calculations'!$E$36-'Hidden calculations'!$D$36,0)</f>
        <v>0</v>
      </c>
    </row>
    <row r="47" spans="1:31" ht="12.75">
      <c r="A47" t="s">
        <v>9</v>
      </c>
      <c r="S47">
        <f t="shared" si="0"/>
        <v>9</v>
      </c>
      <c r="T47">
        <f>+'Hidden calculations'!$A$40+'Hidden calculations'!$C$40*S47+'Hidden calculations'!$E$40*S47^2+'Hidden calculations'!$G$40*S47^3</f>
        <v>669.6555555555557</v>
      </c>
      <c r="U47">
        <f>+'Hidden calculations'!$A$42+'Hidden calculations'!$C$42*S47+'Hidden calculations'!$E$42*S47^2+'Hidden calculations'!$G$42*S47^3</f>
        <v>30.7</v>
      </c>
      <c r="V47">
        <f>+'Hidden calculations'!$A$44+'Hidden calculations'!$C$44*S47+'Hidden calculations'!$E$44*S47^2+'Hidden calculations'!$G$44*S47^3</f>
        <v>314.1</v>
      </c>
      <c r="W47">
        <f>+'Hidden calculations'!$A$46+'Hidden calculations'!$C$46*S47+'Hidden calculations'!$E$46*S47^2+'Hidden calculations'!$G$46*S47^3</f>
        <v>34.9</v>
      </c>
      <c r="X47">
        <f>+'Hidden calculations'!$A$48+'Hidden calculations'!$C$48*S47+'Hidden calculations'!$E$48*S47^2+'Hidden calculations'!$G$48/S47</f>
        <v>74.40617283950618</v>
      </c>
      <c r="Y47">
        <f>+'Sheet to use'!$B$15</f>
        <v>50.1696867361928</v>
      </c>
      <c r="AA47">
        <f>IF('Sheet to use'!$C$19&gt;S47,MIN(Y47,'Sheet to use'!$C$22),0)</f>
        <v>40.682225787925645</v>
      </c>
      <c r="AB47">
        <f>IF('Sheet to use'!$C$19&gt;S47,MAX('Sheet to use'!$C$22-Y47,0),0)</f>
        <v>0</v>
      </c>
      <c r="AC47">
        <f>IF('Sheet to use'!$C$19&gt;S47,MAX(Y47-'Sheet to use'!$C$22,0),0)</f>
        <v>9.487460948267156</v>
      </c>
      <c r="AD47">
        <f>IF('Sheet to use'!$C$19=0,IF($S47&lt;'Hidden calculations'!$C$36,'Hidden calculations'!$D$36,W47),0)</f>
        <v>0</v>
      </c>
      <c r="AE47">
        <f>IF(AND('Sheet to use'!$C$19=0,$S47&lt;'Hidden calculations'!$C$36),'Hidden calculations'!$E$36-'Hidden calculations'!$D$36,0)</f>
        <v>0</v>
      </c>
    </row>
    <row r="48" spans="1:31" ht="14.25">
      <c r="A48">
        <f>+A46</f>
        <v>40</v>
      </c>
      <c r="B48" t="str">
        <f>+B46</f>
        <v>+</v>
      </c>
      <c r="C48">
        <f>+C46</f>
        <v>-0.6666666666666667</v>
      </c>
      <c r="D48" t="str">
        <f>+D46</f>
        <v>x output +</v>
      </c>
      <c r="E48">
        <f>+E46</f>
        <v>0.011111111111111112</v>
      </c>
      <c r="F48" s="1" t="s">
        <v>3</v>
      </c>
      <c r="G48">
        <f>+A40</f>
        <v>355.5555555555557</v>
      </c>
      <c r="H48" s="1" t="s">
        <v>10</v>
      </c>
      <c r="S48">
        <f t="shared" si="0"/>
        <v>9.2</v>
      </c>
      <c r="T48">
        <f>+'Hidden calculations'!$A$40+'Hidden calculations'!$C$40*S48+'Hidden calculations'!$E$40*S48^2+'Hidden calculations'!$G$40*S48^3</f>
        <v>675.7809777777779</v>
      </c>
      <c r="U48">
        <f>+'Hidden calculations'!$A$42+'Hidden calculations'!$C$42*S48+'Hidden calculations'!$E$42*S48^2+'Hidden calculations'!$G$42*S48^3</f>
        <v>30.554666666666666</v>
      </c>
      <c r="V48">
        <f>+'Hidden calculations'!$A$44+'Hidden calculations'!$C$44*S48+'Hidden calculations'!$E$44*S48^2+'Hidden calculations'!$G$44*S48^3</f>
        <v>320.2254222222222</v>
      </c>
      <c r="W48">
        <f>+'Hidden calculations'!$A$46+'Hidden calculations'!$C$46*S48+'Hidden calculations'!$E$46*S48^2+'Hidden calculations'!$G$46*S48^3</f>
        <v>34.80711111111111</v>
      </c>
      <c r="X48">
        <f>+'Hidden calculations'!$A$48+'Hidden calculations'!$C$48*S48+'Hidden calculations'!$E$48*S48^2+'Hidden calculations'!$G$48/S48</f>
        <v>73.45445410628022</v>
      </c>
      <c r="Y48">
        <f>+'Sheet to use'!$B$15</f>
        <v>50.1696867361928</v>
      </c>
      <c r="AA48">
        <f>IF('Sheet to use'!$C$19&gt;S48,MIN(Y48,'Sheet to use'!$C$22),0)</f>
        <v>40.682225787925645</v>
      </c>
      <c r="AB48">
        <f>IF('Sheet to use'!$C$19&gt;S48,MAX('Sheet to use'!$C$22-Y48,0),0)</f>
        <v>0</v>
      </c>
      <c r="AC48">
        <f>IF('Sheet to use'!$C$19&gt;S48,MAX(Y48-'Sheet to use'!$C$22,0),0)</f>
        <v>9.487460948267156</v>
      </c>
      <c r="AD48">
        <f>IF('Sheet to use'!$C$19=0,IF($S48&lt;'Hidden calculations'!$C$36,'Hidden calculations'!$D$36,W48),0)</f>
        <v>0</v>
      </c>
      <c r="AE48">
        <f>IF(AND('Sheet to use'!$C$19=0,$S48&lt;'Hidden calculations'!$C$36),'Hidden calculations'!$E$36-'Hidden calculations'!$D$36,0)</f>
        <v>0</v>
      </c>
    </row>
    <row r="49" spans="19:31" ht="12.75">
      <c r="S49">
        <f t="shared" si="0"/>
        <v>9.399999999999999</v>
      </c>
      <c r="T49">
        <f>+'Hidden calculations'!$A$40+'Hidden calculations'!$C$40*S49+'Hidden calculations'!$E$40*S49^2+'Hidden calculations'!$G$40*S49^3</f>
        <v>681.8776000000001</v>
      </c>
      <c r="U49">
        <f>+'Hidden calculations'!$A$42+'Hidden calculations'!$C$42*S49+'Hidden calculations'!$E$42*S49^2+'Hidden calculations'!$G$42*S49^3</f>
        <v>30.412</v>
      </c>
      <c r="V49">
        <f>+'Hidden calculations'!$A$44+'Hidden calculations'!$C$44*S49+'Hidden calculations'!$E$44*S49^2+'Hidden calculations'!$G$44*S49^3</f>
        <v>326.32204444444443</v>
      </c>
      <c r="W49">
        <f>+'Hidden calculations'!$A$46+'Hidden calculations'!$C$46*S49+'Hidden calculations'!$E$46*S49^2+'Hidden calculations'!$G$46*S49^3</f>
        <v>34.71511111111111</v>
      </c>
      <c r="X49">
        <f>+'Hidden calculations'!$A$48+'Hidden calculations'!$C$48*S49+'Hidden calculations'!$E$48*S49^2+'Hidden calculations'!$G$48/S49</f>
        <v>72.54017021276599</v>
      </c>
      <c r="Y49">
        <f>+'Sheet to use'!$B$15</f>
        <v>50.1696867361928</v>
      </c>
      <c r="AA49">
        <f>IF('Sheet to use'!$C$19&gt;S49,MIN(Y49,'Sheet to use'!$C$22),0)</f>
        <v>40.682225787925645</v>
      </c>
      <c r="AB49">
        <f>IF('Sheet to use'!$C$19&gt;S49,MAX('Sheet to use'!$C$22-Y49,0),0)</f>
        <v>0</v>
      </c>
      <c r="AC49">
        <f>IF('Sheet to use'!$C$19&gt;S49,MAX(Y49-'Sheet to use'!$C$22,0),0)</f>
        <v>9.487460948267156</v>
      </c>
      <c r="AD49">
        <f>IF('Sheet to use'!$C$19=0,IF($S49&lt;'Hidden calculations'!$C$36,'Hidden calculations'!$D$36,W49),0)</f>
        <v>0</v>
      </c>
      <c r="AE49">
        <f>IF(AND('Sheet to use'!$C$19=0,$S49&lt;'Hidden calculations'!$C$36),'Hidden calculations'!$E$36-'Hidden calculations'!$D$36,0)</f>
        <v>0</v>
      </c>
    </row>
    <row r="50" spans="19:31" ht="12.75">
      <c r="S50">
        <f t="shared" si="0"/>
        <v>9.599999999999998</v>
      </c>
      <c r="T50">
        <f>+'Hidden calculations'!$A$40+'Hidden calculations'!$C$40*S50+'Hidden calculations'!$E$40*S50^2+'Hidden calculations'!$G$40*S50^3</f>
        <v>687.9459555555557</v>
      </c>
      <c r="U50">
        <f>+'Hidden calculations'!$A$42+'Hidden calculations'!$C$42*S50+'Hidden calculations'!$E$42*S50^2+'Hidden calculations'!$G$42*S50^3</f>
        <v>30.272000000000002</v>
      </c>
      <c r="V50">
        <f>+'Hidden calculations'!$A$44+'Hidden calculations'!$C$44*S50+'Hidden calculations'!$E$44*S50^2+'Hidden calculations'!$G$44*S50^3</f>
        <v>332.3903999999999</v>
      </c>
      <c r="W50">
        <f>+'Hidden calculations'!$A$46+'Hidden calculations'!$C$46*S50+'Hidden calculations'!$E$46*S50^2+'Hidden calculations'!$G$46*S50^3</f>
        <v>34.624</v>
      </c>
      <c r="X50">
        <f>+'Hidden calculations'!$A$48+'Hidden calculations'!$C$48*S50+'Hidden calculations'!$E$48*S50^2+'Hidden calculations'!$G$48/S50</f>
        <v>71.66103703703706</v>
      </c>
      <c r="Y50">
        <f>+'Sheet to use'!$B$15</f>
        <v>50.1696867361928</v>
      </c>
      <c r="AA50">
        <f>IF('Sheet to use'!$C$19&gt;S50,MIN(Y50,'Sheet to use'!$C$22),0)</f>
        <v>40.682225787925645</v>
      </c>
      <c r="AB50">
        <f>IF('Sheet to use'!$C$19&gt;S50,MAX('Sheet to use'!$C$22-Y50,0),0)</f>
        <v>0</v>
      </c>
      <c r="AC50">
        <f>IF('Sheet to use'!$C$19&gt;S50,MAX(Y50-'Sheet to use'!$C$22,0),0)</f>
        <v>9.487460948267156</v>
      </c>
      <c r="AD50">
        <f>IF('Sheet to use'!$C$19=0,IF($S50&lt;'Hidden calculations'!$C$36,'Hidden calculations'!$D$36,W50),0)</f>
        <v>0</v>
      </c>
      <c r="AE50">
        <f>IF(AND('Sheet to use'!$C$19=0,$S50&lt;'Hidden calculations'!$C$36),'Hidden calculations'!$E$36-'Hidden calculations'!$D$36,0)</f>
        <v>0</v>
      </c>
    </row>
    <row r="51" spans="19:31" ht="12.75">
      <c r="S51">
        <f t="shared" si="0"/>
        <v>9.799999999999997</v>
      </c>
      <c r="T51">
        <f>+'Hidden calculations'!$A$40+'Hidden calculations'!$C$40*S51+'Hidden calculations'!$E$40*S51^2+'Hidden calculations'!$G$40*S51^3</f>
        <v>693.9865777777779</v>
      </c>
      <c r="U51">
        <f>+'Hidden calculations'!$A$42+'Hidden calculations'!$C$42*S51+'Hidden calculations'!$E$42*S51^2+'Hidden calculations'!$G$42*S51^3</f>
        <v>30.134666666666668</v>
      </c>
      <c r="V51">
        <f>+'Hidden calculations'!$A$44+'Hidden calculations'!$C$44*S51+'Hidden calculations'!$E$44*S51^2+'Hidden calculations'!$G$44*S51^3</f>
        <v>338.4310222222221</v>
      </c>
      <c r="W51">
        <f>+'Hidden calculations'!$A$46+'Hidden calculations'!$C$46*S51+'Hidden calculations'!$E$46*S51^2+'Hidden calculations'!$G$46*S51^3</f>
        <v>34.53377777777778</v>
      </c>
      <c r="X51">
        <f>+'Hidden calculations'!$A$48+'Hidden calculations'!$C$48*S51+'Hidden calculations'!$E$48*S51^2+'Hidden calculations'!$G$48/S51</f>
        <v>70.8149569160998</v>
      </c>
      <c r="Y51">
        <f>+'Sheet to use'!$B$15</f>
        <v>50.1696867361928</v>
      </c>
      <c r="AA51">
        <f>IF('Sheet to use'!$C$19&gt;S51,MIN(Y51,'Sheet to use'!$C$22),0)</f>
        <v>40.682225787925645</v>
      </c>
      <c r="AB51">
        <f>IF('Sheet to use'!$C$19&gt;S51,MAX('Sheet to use'!$C$22-Y51,0),0)</f>
        <v>0</v>
      </c>
      <c r="AC51">
        <f>IF('Sheet to use'!$C$19&gt;S51,MAX(Y51-'Sheet to use'!$C$22,0),0)</f>
        <v>9.487460948267156</v>
      </c>
      <c r="AD51">
        <f>IF('Sheet to use'!$C$19=0,IF($S51&lt;'Hidden calculations'!$C$36,'Hidden calculations'!$D$36,W51),0)</f>
        <v>0</v>
      </c>
      <c r="AE51">
        <f>IF(AND('Sheet to use'!$C$19=0,$S51&lt;'Hidden calculations'!$C$36),'Hidden calculations'!$E$36-'Hidden calculations'!$D$36,0)</f>
        <v>0</v>
      </c>
    </row>
    <row r="52" spans="19:31" ht="12.75">
      <c r="S52">
        <f t="shared" si="0"/>
        <v>9.999999999999996</v>
      </c>
      <c r="T52">
        <f>+'Hidden calculations'!$A$40+'Hidden calculations'!$C$40*S52+'Hidden calculations'!$E$40*S52^2+'Hidden calculations'!$G$40*S52^3</f>
        <v>700.0000000000001</v>
      </c>
      <c r="U52">
        <f>+'Hidden calculations'!$A$42+'Hidden calculations'!$C$42*S52+'Hidden calculations'!$E$42*S52^2+'Hidden calculations'!$G$42*S52^3</f>
        <v>30.000000000000004</v>
      </c>
      <c r="V52">
        <f>+'Hidden calculations'!$A$44+'Hidden calculations'!$C$44*S52+'Hidden calculations'!$E$44*S52^2+'Hidden calculations'!$G$44*S52^3</f>
        <v>344.44444444444434</v>
      </c>
      <c r="W52">
        <f>+'Hidden calculations'!$A$46+'Hidden calculations'!$C$46*S52+'Hidden calculations'!$E$46*S52^2+'Hidden calculations'!$G$46*S52^3</f>
        <v>34.44444444444444</v>
      </c>
      <c r="X52">
        <f>+'Hidden calculations'!$A$48+'Hidden calculations'!$C$48*S52+'Hidden calculations'!$E$48*S52^2+'Hidden calculations'!$G$48/S52</f>
        <v>70.00000000000003</v>
      </c>
      <c r="Y52">
        <f>+'Sheet to use'!$B$15</f>
        <v>50.1696867361928</v>
      </c>
      <c r="AA52">
        <f>IF('Sheet to use'!$C$19&gt;S52,MIN(Y52,'Sheet to use'!$C$22),0)</f>
        <v>40.682225787925645</v>
      </c>
      <c r="AB52">
        <f>IF('Sheet to use'!$C$19&gt;S52,MAX('Sheet to use'!$C$22-Y52,0),0)</f>
        <v>0</v>
      </c>
      <c r="AC52">
        <f>IF('Sheet to use'!$C$19&gt;S52,MAX(Y52-'Sheet to use'!$C$22,0),0)</f>
        <v>9.487460948267156</v>
      </c>
      <c r="AD52">
        <f>IF('Sheet to use'!$C$19=0,IF($S52&lt;'Hidden calculations'!$C$36,'Hidden calculations'!$D$36,W52),0)</f>
        <v>0</v>
      </c>
      <c r="AE52">
        <f>IF(AND('Sheet to use'!$C$19=0,$S52&lt;'Hidden calculations'!$C$36),'Hidden calculations'!$E$36-'Hidden calculations'!$D$36,0)</f>
        <v>0</v>
      </c>
    </row>
    <row r="53" spans="19:31" ht="12.75">
      <c r="S53">
        <f t="shared" si="0"/>
        <v>10.199999999999996</v>
      </c>
      <c r="T53">
        <f>+'Hidden calculations'!$A$40+'Hidden calculations'!$C$40*S53+'Hidden calculations'!$E$40*S53^2+'Hidden calculations'!$G$40*S53^3</f>
        <v>705.9867555555556</v>
      </c>
      <c r="U53">
        <f>+'Hidden calculations'!$A$42+'Hidden calculations'!$C$42*S53+'Hidden calculations'!$E$42*S53^2+'Hidden calculations'!$G$42*S53^3</f>
        <v>29.868000000000002</v>
      </c>
      <c r="V53">
        <f>+'Hidden calculations'!$A$44+'Hidden calculations'!$C$44*S53+'Hidden calculations'!$E$44*S53^2+'Hidden calculations'!$G$44*S53^3</f>
        <v>350.4311999999999</v>
      </c>
      <c r="W53">
        <f>+'Hidden calculations'!$A$46+'Hidden calculations'!$C$46*S53+'Hidden calculations'!$E$46*S53^2+'Hidden calculations'!$G$46*S53^3</f>
        <v>34.356</v>
      </c>
      <c r="X53">
        <f>+'Hidden calculations'!$A$48+'Hidden calculations'!$C$48*S53+'Hidden calculations'!$E$48*S53^2+'Hidden calculations'!$G$48/S53</f>
        <v>69.21438779956429</v>
      </c>
      <c r="Y53">
        <f>+'Sheet to use'!$B$15</f>
        <v>50.1696867361928</v>
      </c>
      <c r="AA53">
        <f>IF('Sheet to use'!$C$19&gt;S53,MIN(Y53,'Sheet to use'!$C$22),0)</f>
        <v>40.682225787925645</v>
      </c>
      <c r="AB53">
        <f>IF('Sheet to use'!$C$19&gt;S53,MAX('Sheet to use'!$C$22-Y53,0),0)</f>
        <v>0</v>
      </c>
      <c r="AC53">
        <f>IF('Sheet to use'!$C$19&gt;S53,MAX(Y53-'Sheet to use'!$C$22,0),0)</f>
        <v>9.487460948267156</v>
      </c>
      <c r="AD53">
        <f>IF('Sheet to use'!$C$19=0,IF($S53&lt;'Hidden calculations'!$C$36,'Hidden calculations'!$D$36,W53),0)</f>
        <v>0</v>
      </c>
      <c r="AE53">
        <f>IF(AND('Sheet to use'!$C$19=0,$S53&lt;'Hidden calculations'!$C$36),'Hidden calculations'!$E$36-'Hidden calculations'!$D$36,0)</f>
        <v>0</v>
      </c>
    </row>
    <row r="54" spans="19:31" ht="12.75">
      <c r="S54">
        <f t="shared" si="0"/>
        <v>10.399999999999995</v>
      </c>
      <c r="T54">
        <f>+'Hidden calculations'!$A$40+'Hidden calculations'!$C$40*S54+'Hidden calculations'!$E$40*S54^2+'Hidden calculations'!$G$40*S54^3</f>
        <v>711.9473777777778</v>
      </c>
      <c r="U54">
        <f>+'Hidden calculations'!$A$42+'Hidden calculations'!$C$42*S54+'Hidden calculations'!$E$42*S54^2+'Hidden calculations'!$G$42*S54^3</f>
        <v>29.73866666666667</v>
      </c>
      <c r="V54">
        <f>+'Hidden calculations'!$A$44+'Hidden calculations'!$C$44*S54+'Hidden calculations'!$E$44*S54^2+'Hidden calculations'!$G$44*S54^3</f>
        <v>356.391822222222</v>
      </c>
      <c r="W54">
        <f>+'Hidden calculations'!$A$46+'Hidden calculations'!$C$46*S54+'Hidden calculations'!$E$46*S54^2+'Hidden calculations'!$G$46*S54^3</f>
        <v>34.26844444444445</v>
      </c>
      <c r="X54">
        <f>+'Hidden calculations'!$A$48+'Hidden calculations'!$C$48*S54+'Hidden calculations'!$E$48*S54^2+'Hidden calculations'!$G$48/S54</f>
        <v>68.45647863247868</v>
      </c>
      <c r="Y54">
        <f>+'Sheet to use'!$B$15</f>
        <v>50.1696867361928</v>
      </c>
      <c r="AA54">
        <f>IF('Sheet to use'!$C$19&gt;S54,MIN(Y54,'Sheet to use'!$C$22),0)</f>
        <v>40.682225787925645</v>
      </c>
      <c r="AB54">
        <f>IF('Sheet to use'!$C$19&gt;S54,MAX('Sheet to use'!$C$22-Y54,0),0)</f>
        <v>0</v>
      </c>
      <c r="AC54">
        <f>IF('Sheet to use'!$C$19&gt;S54,MAX(Y54-'Sheet to use'!$C$22,0),0)</f>
        <v>9.487460948267156</v>
      </c>
      <c r="AD54">
        <f>IF('Sheet to use'!$C$19=0,IF($S54&lt;'Hidden calculations'!$C$36,'Hidden calculations'!$D$36,W54),0)</f>
        <v>0</v>
      </c>
      <c r="AE54">
        <f>IF(AND('Sheet to use'!$C$19=0,$S54&lt;'Hidden calculations'!$C$36),'Hidden calculations'!$E$36-'Hidden calculations'!$D$36,0)</f>
        <v>0</v>
      </c>
    </row>
    <row r="55" spans="19:31" ht="12.75">
      <c r="S55">
        <f t="shared" si="0"/>
        <v>10.599999999999994</v>
      </c>
      <c r="T55">
        <f>+'Hidden calculations'!$A$40+'Hidden calculations'!$C$40*S55+'Hidden calculations'!$E$40*S55^2+'Hidden calculations'!$G$40*S55^3</f>
        <v>717.8823999999998</v>
      </c>
      <c r="U55">
        <f>+'Hidden calculations'!$A$42+'Hidden calculations'!$C$42*S55+'Hidden calculations'!$E$42*S55^2+'Hidden calculations'!$G$42*S55^3</f>
        <v>29.612000000000002</v>
      </c>
      <c r="V55">
        <f>+'Hidden calculations'!$A$44+'Hidden calculations'!$C$44*S55+'Hidden calculations'!$E$44*S55^2+'Hidden calculations'!$G$44*S55^3</f>
        <v>362.3268444444443</v>
      </c>
      <c r="W55">
        <f>+'Hidden calculations'!$A$46+'Hidden calculations'!$C$46*S55+'Hidden calculations'!$E$46*S55^2+'Hidden calculations'!$G$46*S55^3</f>
        <v>34.18177777777778</v>
      </c>
      <c r="X55">
        <f>+'Hidden calculations'!$A$48+'Hidden calculations'!$C$48*S55+'Hidden calculations'!$E$48*S55^2+'Hidden calculations'!$G$48/S55</f>
        <v>67.72475471698117</v>
      </c>
      <c r="Y55">
        <f>+'Sheet to use'!$B$15</f>
        <v>50.1696867361928</v>
      </c>
      <c r="AA55">
        <f>IF('Sheet to use'!$C$19&gt;S55,MIN(Y55,'Sheet to use'!$C$22),0)</f>
        <v>40.682225787925645</v>
      </c>
      <c r="AB55">
        <f>IF('Sheet to use'!$C$19&gt;S55,MAX('Sheet to use'!$C$22-Y55,0),0)</f>
        <v>0</v>
      </c>
      <c r="AC55">
        <f>IF('Sheet to use'!$C$19&gt;S55,MAX(Y55-'Sheet to use'!$C$22,0),0)</f>
        <v>9.487460948267156</v>
      </c>
      <c r="AD55">
        <f>IF('Sheet to use'!$C$19=0,IF($S55&lt;'Hidden calculations'!$C$36,'Hidden calculations'!$D$36,W55),0)</f>
        <v>0</v>
      </c>
      <c r="AE55">
        <f>IF(AND('Sheet to use'!$C$19=0,$S55&lt;'Hidden calculations'!$C$36),'Hidden calculations'!$E$36-'Hidden calculations'!$D$36,0)</f>
        <v>0</v>
      </c>
    </row>
    <row r="56" spans="19:31" ht="12.75">
      <c r="S56">
        <f t="shared" si="0"/>
        <v>10.799999999999994</v>
      </c>
      <c r="T56">
        <f>+'Hidden calculations'!$A$40+'Hidden calculations'!$C$40*S56+'Hidden calculations'!$E$40*S56^2+'Hidden calculations'!$G$40*S56^3</f>
        <v>723.7923555555556</v>
      </c>
      <c r="U56">
        <f>+'Hidden calculations'!$A$42+'Hidden calculations'!$C$42*S56+'Hidden calculations'!$E$42*S56^2+'Hidden calculations'!$G$42*S56^3</f>
        <v>29.488000000000003</v>
      </c>
      <c r="V56">
        <f>+'Hidden calculations'!$A$44+'Hidden calculations'!$C$44*S56+'Hidden calculations'!$E$44*S56^2+'Hidden calculations'!$G$44*S56^3</f>
        <v>368.2367999999998</v>
      </c>
      <c r="W56">
        <f>+'Hidden calculations'!$A$46+'Hidden calculations'!$C$46*S56+'Hidden calculations'!$E$46*S56^2+'Hidden calculations'!$G$46*S56^3</f>
        <v>34.096000000000004</v>
      </c>
      <c r="X56">
        <f>+'Hidden calculations'!$A$48+'Hidden calculations'!$C$48*S56+'Hidden calculations'!$E$48*S56^2+'Hidden calculations'!$G$48/S56</f>
        <v>67.01781069958852</v>
      </c>
      <c r="Y56">
        <f>+'Sheet to use'!$B$15</f>
        <v>50.1696867361928</v>
      </c>
      <c r="AA56">
        <f>IF('Sheet to use'!$C$19&gt;S56,MIN(Y56,'Sheet to use'!$C$22),0)</f>
        <v>40.682225787925645</v>
      </c>
      <c r="AB56">
        <f>IF('Sheet to use'!$C$19&gt;S56,MAX('Sheet to use'!$C$22-Y56,0),0)</f>
        <v>0</v>
      </c>
      <c r="AC56">
        <f>IF('Sheet to use'!$C$19&gt;S56,MAX(Y56-'Sheet to use'!$C$22,0),0)</f>
        <v>9.487460948267156</v>
      </c>
      <c r="AD56">
        <f>IF('Sheet to use'!$C$19=0,IF($S56&lt;'Hidden calculations'!$C$36,'Hidden calculations'!$D$36,W56),0)</f>
        <v>0</v>
      </c>
      <c r="AE56">
        <f>IF(AND('Sheet to use'!$C$19=0,$S56&lt;'Hidden calculations'!$C$36),'Hidden calculations'!$E$36-'Hidden calculations'!$D$36,0)</f>
        <v>0</v>
      </c>
    </row>
    <row r="57" spans="19:31" ht="12.75">
      <c r="S57">
        <f t="shared" si="0"/>
        <v>10.999999999999993</v>
      </c>
      <c r="T57">
        <f>+'Hidden calculations'!$A$40+'Hidden calculations'!$C$40*S57+'Hidden calculations'!$E$40*S57^2+'Hidden calculations'!$G$40*S57^3</f>
        <v>729.6777777777778</v>
      </c>
      <c r="U57">
        <f>+'Hidden calculations'!$A$42+'Hidden calculations'!$C$42*S57+'Hidden calculations'!$E$42*S57^2+'Hidden calculations'!$G$42*S57^3</f>
        <v>29.36666666666667</v>
      </c>
      <c r="V57">
        <f>+'Hidden calculations'!$A$44+'Hidden calculations'!$C$44*S57+'Hidden calculations'!$E$44*S57^2+'Hidden calculations'!$G$44*S57^3</f>
        <v>374.122222222222</v>
      </c>
      <c r="W57">
        <f>+'Hidden calculations'!$A$46+'Hidden calculations'!$C$46*S57+'Hidden calculations'!$E$46*S57^2+'Hidden calculations'!$G$46*S57^3</f>
        <v>34.01111111111111</v>
      </c>
      <c r="X57">
        <f>+'Hidden calculations'!$A$48+'Hidden calculations'!$C$48*S57+'Hidden calculations'!$E$48*S57^2+'Hidden calculations'!$G$48/S57</f>
        <v>66.33434343434348</v>
      </c>
      <c r="Y57">
        <f>+'Sheet to use'!$B$15</f>
        <v>50.1696867361928</v>
      </c>
      <c r="AA57">
        <f>IF('Sheet to use'!$C$19&gt;S57,MIN(Y57,'Sheet to use'!$C$22),0)</f>
        <v>40.682225787925645</v>
      </c>
      <c r="AB57">
        <f>IF('Sheet to use'!$C$19&gt;S57,MAX('Sheet to use'!$C$22-Y57,0),0)</f>
        <v>0</v>
      </c>
      <c r="AC57">
        <f>IF('Sheet to use'!$C$19&gt;S57,MAX(Y57-'Sheet to use'!$C$22,0),0)</f>
        <v>9.487460948267156</v>
      </c>
      <c r="AD57">
        <f>IF('Sheet to use'!$C$19=0,IF($S57&lt;'Hidden calculations'!$C$36,'Hidden calculations'!$D$36,W57),0)</f>
        <v>0</v>
      </c>
      <c r="AE57">
        <f>IF(AND('Sheet to use'!$C$19=0,$S57&lt;'Hidden calculations'!$C$36),'Hidden calculations'!$E$36-'Hidden calculations'!$D$36,0)</f>
        <v>0</v>
      </c>
    </row>
    <row r="58" spans="19:31" ht="12.75">
      <c r="S58">
        <f t="shared" si="0"/>
        <v>11.199999999999992</v>
      </c>
      <c r="T58">
        <f>+'Hidden calculations'!$A$40+'Hidden calculations'!$C$40*S58+'Hidden calculations'!$E$40*S58^2+'Hidden calculations'!$G$40*S58^3</f>
        <v>735.5391999999999</v>
      </c>
      <c r="U58">
        <f>+'Hidden calculations'!$A$42+'Hidden calculations'!$C$42*S58+'Hidden calculations'!$E$42*S58^2+'Hidden calculations'!$G$42*S58^3</f>
        <v>29.248000000000005</v>
      </c>
      <c r="V58">
        <f>+'Hidden calculations'!$A$44+'Hidden calculations'!$C$44*S58+'Hidden calculations'!$E$44*S58^2+'Hidden calculations'!$G$44*S58^3</f>
        <v>379.98364444444417</v>
      </c>
      <c r="W58">
        <f>+'Hidden calculations'!$A$46+'Hidden calculations'!$C$46*S58+'Hidden calculations'!$E$46*S58^2+'Hidden calculations'!$G$46*S58^3</f>
        <v>33.92711111111112</v>
      </c>
      <c r="X58">
        <f>+'Hidden calculations'!$A$48+'Hidden calculations'!$C$48*S58+'Hidden calculations'!$E$48*S58^2+'Hidden calculations'!$G$48/S58</f>
        <v>65.67314285714289</v>
      </c>
      <c r="Y58">
        <f>+'Sheet to use'!$B$15</f>
        <v>50.1696867361928</v>
      </c>
      <c r="AA58">
        <f>IF('Sheet to use'!$C$19&gt;S58,MIN(Y58,'Sheet to use'!$C$22),0)</f>
        <v>40.682225787925645</v>
      </c>
      <c r="AB58">
        <f>IF('Sheet to use'!$C$19&gt;S58,MAX('Sheet to use'!$C$22-Y58,0),0)</f>
        <v>0</v>
      </c>
      <c r="AC58">
        <f>IF('Sheet to use'!$C$19&gt;S58,MAX(Y58-'Sheet to use'!$C$22,0),0)</f>
        <v>9.487460948267156</v>
      </c>
      <c r="AD58">
        <f>IF('Sheet to use'!$C$19=0,IF($S58&lt;'Hidden calculations'!$C$36,'Hidden calculations'!$D$36,W58),0)</f>
        <v>0</v>
      </c>
      <c r="AE58">
        <f>IF(AND('Sheet to use'!$C$19=0,$S58&lt;'Hidden calculations'!$C$36),'Hidden calculations'!$E$36-'Hidden calculations'!$D$36,0)</f>
        <v>0</v>
      </c>
    </row>
    <row r="59" spans="19:31" ht="12.75">
      <c r="S59">
        <f t="shared" si="0"/>
        <v>11.399999999999991</v>
      </c>
      <c r="T59">
        <f>+'Hidden calculations'!$A$40+'Hidden calculations'!$C$40*S59+'Hidden calculations'!$E$40*S59^2+'Hidden calculations'!$G$40*S59^3</f>
        <v>741.3771555555555</v>
      </c>
      <c r="U59">
        <f>+'Hidden calculations'!$A$42+'Hidden calculations'!$C$42*S59+'Hidden calculations'!$E$42*S59^2+'Hidden calculations'!$G$42*S59^3</f>
        <v>29.132000000000005</v>
      </c>
      <c r="V59">
        <f>+'Hidden calculations'!$A$44+'Hidden calculations'!$C$44*S59+'Hidden calculations'!$E$44*S59^2+'Hidden calculations'!$G$44*S59^3</f>
        <v>385.82159999999976</v>
      </c>
      <c r="W59">
        <f>+'Hidden calculations'!$A$46+'Hidden calculations'!$C$46*S59+'Hidden calculations'!$E$46*S59^2+'Hidden calculations'!$G$46*S59^3</f>
        <v>33.844</v>
      </c>
      <c r="X59">
        <f>+'Hidden calculations'!$A$48+'Hidden calculations'!$C$48*S59+'Hidden calculations'!$E$48*S59^2+'Hidden calculations'!$G$48/S59</f>
        <v>65.03308382066281</v>
      </c>
      <c r="Y59">
        <f>+'Sheet to use'!$B$15</f>
        <v>50.1696867361928</v>
      </c>
      <c r="AA59">
        <f>IF('Sheet to use'!$C$19&gt;S59,MIN(Y59,'Sheet to use'!$C$22),0)</f>
        <v>40.682225787925645</v>
      </c>
      <c r="AB59">
        <f>IF('Sheet to use'!$C$19&gt;S59,MAX('Sheet to use'!$C$22-Y59,0),0)</f>
        <v>0</v>
      </c>
      <c r="AC59">
        <f>IF('Sheet to use'!$C$19&gt;S59,MAX(Y59-'Sheet to use'!$C$22,0),0)</f>
        <v>9.487460948267156</v>
      </c>
      <c r="AD59">
        <f>IF('Sheet to use'!$C$19=0,IF($S59&lt;'Hidden calculations'!$C$36,'Hidden calculations'!$D$36,W59),0)</f>
        <v>0</v>
      </c>
      <c r="AE59">
        <f>IF(AND('Sheet to use'!$C$19=0,$S59&lt;'Hidden calculations'!$C$36),'Hidden calculations'!$E$36-'Hidden calculations'!$D$36,0)</f>
        <v>0</v>
      </c>
    </row>
    <row r="60" spans="19:31" ht="12.75">
      <c r="S60">
        <f t="shared" si="0"/>
        <v>11.59999999999999</v>
      </c>
      <c r="T60">
        <f>+'Hidden calculations'!$A$40+'Hidden calculations'!$C$40*S60+'Hidden calculations'!$E$40*S60^2+'Hidden calculations'!$G$40*S60^3</f>
        <v>747.1921777777778</v>
      </c>
      <c r="U60">
        <f>+'Hidden calculations'!$A$42+'Hidden calculations'!$C$42*S60+'Hidden calculations'!$E$42*S60^2+'Hidden calculations'!$G$42*S60^3</f>
        <v>29.01866666666667</v>
      </c>
      <c r="V60">
        <f>+'Hidden calculations'!$A$44+'Hidden calculations'!$C$44*S60+'Hidden calculations'!$E$44*S60^2+'Hidden calculations'!$G$44*S60^3</f>
        <v>391.63662222222194</v>
      </c>
      <c r="W60">
        <f>+'Hidden calculations'!$A$46+'Hidden calculations'!$C$46*S60+'Hidden calculations'!$E$46*S60^2+'Hidden calculations'!$G$46*S60^3</f>
        <v>33.76177777777778</v>
      </c>
      <c r="X60">
        <f>+'Hidden calculations'!$A$48+'Hidden calculations'!$C$48*S60+'Hidden calculations'!$E$48*S60^2+'Hidden calculations'!$G$48/S60</f>
        <v>64.4131187739464</v>
      </c>
      <c r="Y60">
        <f>+'Sheet to use'!$B$15</f>
        <v>50.1696867361928</v>
      </c>
      <c r="AA60">
        <f>IF('Sheet to use'!$C$19&gt;S60,MIN(Y60,'Sheet to use'!$C$22),0)</f>
        <v>40.682225787925645</v>
      </c>
      <c r="AB60">
        <f>IF('Sheet to use'!$C$19&gt;S60,MAX('Sheet to use'!$C$22-Y60,0),0)</f>
        <v>0</v>
      </c>
      <c r="AC60">
        <f>IF('Sheet to use'!$C$19&gt;S60,MAX(Y60-'Sheet to use'!$C$22,0),0)</f>
        <v>9.487460948267156</v>
      </c>
      <c r="AD60">
        <f>IF('Sheet to use'!$C$19=0,IF($S60&lt;'Hidden calculations'!$C$36,'Hidden calculations'!$D$36,W60),0)</f>
        <v>0</v>
      </c>
      <c r="AE60">
        <f>IF(AND('Sheet to use'!$C$19=0,$S60&lt;'Hidden calculations'!$C$36),'Hidden calculations'!$E$36-'Hidden calculations'!$D$36,0)</f>
        <v>0</v>
      </c>
    </row>
    <row r="61" spans="19:31" ht="12.75">
      <c r="S61">
        <f t="shared" si="0"/>
        <v>11.79999999999999</v>
      </c>
      <c r="T61">
        <f>+'Hidden calculations'!$A$40+'Hidden calculations'!$C$40*S61+'Hidden calculations'!$E$40*S61^2+'Hidden calculations'!$G$40*S61^3</f>
        <v>752.9848</v>
      </c>
      <c r="U61">
        <f>+'Hidden calculations'!$A$42+'Hidden calculations'!$C$42*S61+'Hidden calculations'!$E$42*S61^2+'Hidden calculations'!$G$42*S61^3</f>
        <v>28.908000000000005</v>
      </c>
      <c r="V61">
        <f>+'Hidden calculations'!$A$44+'Hidden calculations'!$C$44*S61+'Hidden calculations'!$E$44*S61^2+'Hidden calculations'!$G$44*S61^3</f>
        <v>397.4292444444441</v>
      </c>
      <c r="W61">
        <f>+'Hidden calculations'!$A$46+'Hidden calculations'!$C$46*S61+'Hidden calculations'!$E$46*S61^2+'Hidden calculations'!$G$46*S61^3</f>
        <v>33.68044444444445</v>
      </c>
      <c r="X61">
        <f>+'Hidden calculations'!$A$48+'Hidden calculations'!$C$48*S61+'Hidden calculations'!$E$48*S61^2+'Hidden calculations'!$G$48/S61</f>
        <v>63.81227118644072</v>
      </c>
      <c r="Y61">
        <f>+'Sheet to use'!$B$15</f>
        <v>50.1696867361928</v>
      </c>
      <c r="AA61">
        <f>IF('Sheet to use'!$C$19&gt;S61,MIN(Y61,'Sheet to use'!$C$22),0)</f>
        <v>40.682225787925645</v>
      </c>
      <c r="AB61">
        <f>IF('Sheet to use'!$C$19&gt;S61,MAX('Sheet to use'!$C$22-Y61,0),0)</f>
        <v>0</v>
      </c>
      <c r="AC61">
        <f>IF('Sheet to use'!$C$19&gt;S61,MAX(Y61-'Sheet to use'!$C$22,0),0)</f>
        <v>9.487460948267156</v>
      </c>
      <c r="AD61">
        <f>IF('Sheet to use'!$C$19=0,IF($S61&lt;'Hidden calculations'!$C$36,'Hidden calculations'!$D$36,W61),0)</f>
        <v>0</v>
      </c>
      <c r="AE61">
        <f>IF(AND('Sheet to use'!$C$19=0,$S61&lt;'Hidden calculations'!$C$36),'Hidden calculations'!$E$36-'Hidden calculations'!$D$36,0)</f>
        <v>0</v>
      </c>
    </row>
    <row r="62" spans="19:31" ht="12.75">
      <c r="S62">
        <f t="shared" si="0"/>
        <v>11.99999999999999</v>
      </c>
      <c r="T62">
        <f>+'Hidden calculations'!$A$40+'Hidden calculations'!$C$40*S62+'Hidden calculations'!$E$40*S62^2+'Hidden calculations'!$G$40*S62^3</f>
        <v>758.7555555555552</v>
      </c>
      <c r="U62">
        <f>+'Hidden calculations'!$A$42+'Hidden calculations'!$C$42*S62+'Hidden calculations'!$E$42*S62^2+'Hidden calculations'!$G$42*S62^3</f>
        <v>28.800000000000004</v>
      </c>
      <c r="V62">
        <f>+'Hidden calculations'!$A$44+'Hidden calculations'!$C$44*S62+'Hidden calculations'!$E$44*S62^2+'Hidden calculations'!$G$44*S62^3</f>
        <v>403.19999999999965</v>
      </c>
      <c r="W62">
        <f>+'Hidden calculations'!$A$46+'Hidden calculations'!$C$46*S62+'Hidden calculations'!$E$46*S62^2+'Hidden calculations'!$G$46*S62^3</f>
        <v>33.6</v>
      </c>
      <c r="X62">
        <f>+'Hidden calculations'!$A$48+'Hidden calculations'!$C$48*S62+'Hidden calculations'!$E$48*S62^2+'Hidden calculations'!$G$48/S62</f>
        <v>63.22962962962967</v>
      </c>
      <c r="Y62">
        <f>+'Sheet to use'!$B$15</f>
        <v>50.1696867361928</v>
      </c>
      <c r="AA62">
        <f>IF('Sheet to use'!$C$19&gt;S62,MIN(Y62,'Sheet to use'!$C$22),0)</f>
        <v>40.682225787925645</v>
      </c>
      <c r="AB62">
        <f>IF('Sheet to use'!$C$19&gt;S62,MAX('Sheet to use'!$C$22-Y62,0),0)</f>
        <v>0</v>
      </c>
      <c r="AC62">
        <f>IF('Sheet to use'!$C$19&gt;S62,MAX(Y62-'Sheet to use'!$C$22,0),0)</f>
        <v>9.487460948267156</v>
      </c>
      <c r="AD62">
        <f>IF('Sheet to use'!$C$19=0,IF($S62&lt;'Hidden calculations'!$C$36,'Hidden calculations'!$D$36,W62),0)</f>
        <v>0</v>
      </c>
      <c r="AE62">
        <f>IF(AND('Sheet to use'!$C$19=0,$S62&lt;'Hidden calculations'!$C$36),'Hidden calculations'!$E$36-'Hidden calculations'!$D$36,0)</f>
        <v>0</v>
      </c>
    </row>
    <row r="63" spans="19:31" ht="12.75">
      <c r="S63">
        <f t="shared" si="0"/>
        <v>12.199999999999989</v>
      </c>
      <c r="T63">
        <f>+'Hidden calculations'!$A$40+'Hidden calculations'!$C$40*S63+'Hidden calculations'!$E$40*S63^2+'Hidden calculations'!$G$40*S63^3</f>
        <v>764.5049777777775</v>
      </c>
      <c r="U63">
        <f>+'Hidden calculations'!$A$42+'Hidden calculations'!$C$42*S63+'Hidden calculations'!$E$42*S63^2+'Hidden calculations'!$G$42*S63^3</f>
        <v>28.69466666666667</v>
      </c>
      <c r="V63">
        <f>+'Hidden calculations'!$A$44+'Hidden calculations'!$C$44*S63+'Hidden calculations'!$E$44*S63^2+'Hidden calculations'!$G$44*S63^3</f>
        <v>408.9494222222219</v>
      </c>
      <c r="W63">
        <f>+'Hidden calculations'!$A$46+'Hidden calculations'!$C$46*S63+'Hidden calculations'!$E$46*S63^2+'Hidden calculations'!$G$46*S63^3</f>
        <v>33.52044444444445</v>
      </c>
      <c r="X63">
        <f>+'Hidden calculations'!$A$48+'Hidden calculations'!$C$48*S63+'Hidden calculations'!$E$48*S63^2+'Hidden calculations'!$G$48/S63</f>
        <v>62.664342440801505</v>
      </c>
      <c r="Y63">
        <f>+'Sheet to use'!$B$15</f>
        <v>50.1696867361928</v>
      </c>
      <c r="AA63">
        <f>IF('Sheet to use'!$C$19&gt;S63,MIN(Y63,'Sheet to use'!$C$22),0)</f>
        <v>40.682225787925645</v>
      </c>
      <c r="AB63">
        <f>IF('Sheet to use'!$C$19&gt;S63,MAX('Sheet to use'!$C$22-Y63,0),0)</f>
        <v>0</v>
      </c>
      <c r="AC63">
        <f>IF('Sheet to use'!$C$19&gt;S63,MAX(Y63-'Sheet to use'!$C$22,0),0)</f>
        <v>9.487460948267156</v>
      </c>
      <c r="AD63">
        <f>IF('Sheet to use'!$C$19=0,IF($S63&lt;'Hidden calculations'!$C$36,'Hidden calculations'!$D$36,W63),0)</f>
        <v>0</v>
      </c>
      <c r="AE63">
        <f>IF(AND('Sheet to use'!$C$19=0,$S63&lt;'Hidden calculations'!$C$36),'Hidden calculations'!$E$36-'Hidden calculations'!$D$36,0)</f>
        <v>0</v>
      </c>
    </row>
    <row r="64" spans="19:31" ht="12.75">
      <c r="S64">
        <f t="shared" si="0"/>
        <v>12.399999999999988</v>
      </c>
      <c r="T64">
        <f>+'Hidden calculations'!$A$40+'Hidden calculations'!$C$40*S64+'Hidden calculations'!$E$40*S64^2+'Hidden calculations'!$G$40*S64^3</f>
        <v>770.2335999999998</v>
      </c>
      <c r="U64">
        <f>+'Hidden calculations'!$A$42+'Hidden calculations'!$C$42*S64+'Hidden calculations'!$E$42*S64^2+'Hidden calculations'!$G$42*S64^3</f>
        <v>28.592000000000002</v>
      </c>
      <c r="V64">
        <f>+'Hidden calculations'!$A$44+'Hidden calculations'!$C$44*S64+'Hidden calculations'!$E$44*S64^2+'Hidden calculations'!$G$44*S64^3</f>
        <v>414.6780444444441</v>
      </c>
      <c r="W64">
        <f>+'Hidden calculations'!$A$46+'Hidden calculations'!$C$46*S64+'Hidden calculations'!$E$46*S64^2+'Hidden calculations'!$G$46*S64^3</f>
        <v>33.44177777777778</v>
      </c>
      <c r="X64">
        <f>+'Hidden calculations'!$A$48+'Hidden calculations'!$C$48*S64+'Hidden calculations'!$E$48*S64^2+'Hidden calculations'!$G$48/S64</f>
        <v>62.11561290322585</v>
      </c>
      <c r="Y64">
        <f>+'Sheet to use'!$B$15</f>
        <v>50.1696867361928</v>
      </c>
      <c r="AA64">
        <f>IF('Sheet to use'!$C$19&gt;S64,MIN(Y64,'Sheet to use'!$C$22),0)</f>
        <v>40.682225787925645</v>
      </c>
      <c r="AB64">
        <f>IF('Sheet to use'!$C$19&gt;S64,MAX('Sheet to use'!$C$22-Y64,0),0)</f>
        <v>0</v>
      </c>
      <c r="AC64">
        <f>IF('Sheet to use'!$C$19&gt;S64,MAX(Y64-'Sheet to use'!$C$22,0),0)</f>
        <v>9.487460948267156</v>
      </c>
      <c r="AD64">
        <f>IF('Sheet to use'!$C$19=0,IF($S64&lt;'Hidden calculations'!$C$36,'Hidden calculations'!$D$36,W64),0)</f>
        <v>0</v>
      </c>
      <c r="AE64">
        <f>IF(AND('Sheet to use'!$C$19=0,$S64&lt;'Hidden calculations'!$C$36),'Hidden calculations'!$E$36-'Hidden calculations'!$D$36,0)</f>
        <v>0</v>
      </c>
    </row>
    <row r="65" spans="19:31" ht="12.75">
      <c r="S65">
        <f t="shared" si="0"/>
        <v>12.599999999999987</v>
      </c>
      <c r="T65">
        <f>+'Hidden calculations'!$A$40+'Hidden calculations'!$C$40*S65+'Hidden calculations'!$E$40*S65^2+'Hidden calculations'!$G$40*S65^3</f>
        <v>775.9419555555553</v>
      </c>
      <c r="U65">
        <f>+'Hidden calculations'!$A$42+'Hidden calculations'!$C$42*S65+'Hidden calculations'!$E$42*S65^2+'Hidden calculations'!$G$42*S65^3</f>
        <v>28.492000000000004</v>
      </c>
      <c r="V65">
        <f>+'Hidden calculations'!$A$44+'Hidden calculations'!$C$44*S65+'Hidden calculations'!$E$44*S65^2+'Hidden calculations'!$G$44*S65^3</f>
        <v>420.38639999999964</v>
      </c>
      <c r="W65">
        <f>+'Hidden calculations'!$A$46+'Hidden calculations'!$C$46*S65+'Hidden calculations'!$E$46*S65^2+'Hidden calculations'!$G$46*S65^3</f>
        <v>33.364000000000004</v>
      </c>
      <c r="X65">
        <f>+'Hidden calculations'!$A$48+'Hidden calculations'!$C$48*S65+'Hidden calculations'!$E$48*S65^2+'Hidden calculations'!$G$48/S65</f>
        <v>61.5826948853616</v>
      </c>
      <c r="Y65">
        <f>+'Sheet to use'!$B$15</f>
        <v>50.1696867361928</v>
      </c>
      <c r="AA65">
        <f>IF('Sheet to use'!$C$19&gt;S65,MIN(Y65,'Sheet to use'!$C$22),0)</f>
        <v>40.682225787925645</v>
      </c>
      <c r="AB65">
        <f>IF('Sheet to use'!$C$19&gt;S65,MAX('Sheet to use'!$C$22-Y65,0),0)</f>
        <v>0</v>
      </c>
      <c r="AC65">
        <f>IF('Sheet to use'!$C$19&gt;S65,MAX(Y65-'Sheet to use'!$C$22,0),0)</f>
        <v>9.487460948267156</v>
      </c>
      <c r="AD65">
        <f>IF('Sheet to use'!$C$19=0,IF($S65&lt;'Hidden calculations'!$C$36,'Hidden calculations'!$D$36,W65),0)</f>
        <v>0</v>
      </c>
      <c r="AE65">
        <f>IF(AND('Sheet to use'!$C$19=0,$S65&lt;'Hidden calculations'!$C$36),'Hidden calculations'!$E$36-'Hidden calculations'!$D$36,0)</f>
        <v>0</v>
      </c>
    </row>
    <row r="66" spans="19:31" ht="12.75">
      <c r="S66">
        <f t="shared" si="0"/>
        <v>12.799999999999986</v>
      </c>
      <c r="T66">
        <f>+'Hidden calculations'!$A$40+'Hidden calculations'!$C$40*S66+'Hidden calculations'!$E$40*S66^2+'Hidden calculations'!$G$40*S66^3</f>
        <v>781.6305777777776</v>
      </c>
      <c r="U66">
        <f>+'Hidden calculations'!$A$42+'Hidden calculations'!$C$42*S66+'Hidden calculations'!$E$42*S66^2+'Hidden calculations'!$G$42*S66^3</f>
        <v>28.39466666666667</v>
      </c>
      <c r="V66">
        <f>+'Hidden calculations'!$A$44+'Hidden calculations'!$C$44*S66+'Hidden calculations'!$E$44*S66^2+'Hidden calculations'!$G$44*S66^3</f>
        <v>426.0750222222218</v>
      </c>
      <c r="W66">
        <f>+'Hidden calculations'!$A$46+'Hidden calculations'!$C$46*S66+'Hidden calculations'!$E$46*S66^2+'Hidden calculations'!$G$46*S66^3</f>
        <v>33.287111111111116</v>
      </c>
      <c r="X66">
        <f>+'Hidden calculations'!$A$48+'Hidden calculations'!$C$48*S66+'Hidden calculations'!$E$48*S66^2+'Hidden calculations'!$G$48/S66</f>
        <v>61.06488888888893</v>
      </c>
      <c r="Y66">
        <f>+'Sheet to use'!$B$15</f>
        <v>50.1696867361928</v>
      </c>
      <c r="AA66">
        <f>IF('Sheet to use'!$C$19&gt;S66,MIN(Y66,'Sheet to use'!$C$22),0)</f>
        <v>40.682225787925645</v>
      </c>
      <c r="AB66">
        <f>IF('Sheet to use'!$C$19&gt;S66,MAX('Sheet to use'!$C$22-Y66,0),0)</f>
        <v>0</v>
      </c>
      <c r="AC66">
        <f>IF('Sheet to use'!$C$19&gt;S66,MAX(Y66-'Sheet to use'!$C$22,0),0)</f>
        <v>9.487460948267156</v>
      </c>
      <c r="AD66">
        <f>IF('Sheet to use'!$C$19=0,IF($S66&lt;'Hidden calculations'!$C$36,'Hidden calculations'!$D$36,W66),0)</f>
        <v>0</v>
      </c>
      <c r="AE66">
        <f>IF(AND('Sheet to use'!$C$19=0,$S66&lt;'Hidden calculations'!$C$36),'Hidden calculations'!$E$36-'Hidden calculations'!$D$36,0)</f>
        <v>0</v>
      </c>
    </row>
    <row r="67" spans="19:31" ht="12.75">
      <c r="S67">
        <f aca="true" t="shared" si="2" ref="S67:S130">0.2+S66</f>
        <v>12.999999999999986</v>
      </c>
      <c r="T67">
        <f>+'Hidden calculations'!$A$40+'Hidden calculations'!$C$40*S67+'Hidden calculations'!$E$40*S67^2+'Hidden calculations'!$G$40*S67^3</f>
        <v>787.2999999999998</v>
      </c>
      <c r="U67">
        <f>+'Hidden calculations'!$A$42+'Hidden calculations'!$C$42*S67+'Hidden calculations'!$E$42*S67^2+'Hidden calculations'!$G$42*S67^3</f>
        <v>28.300000000000004</v>
      </c>
      <c r="V67">
        <f>+'Hidden calculations'!$A$44+'Hidden calculations'!$C$44*S67+'Hidden calculations'!$E$44*S67^2+'Hidden calculations'!$G$44*S67^3</f>
        <v>431.74444444444407</v>
      </c>
      <c r="W67">
        <f>+'Hidden calculations'!$A$46+'Hidden calculations'!$C$46*S67+'Hidden calculations'!$E$46*S67^2+'Hidden calculations'!$G$46*S67^3</f>
        <v>33.211111111111116</v>
      </c>
      <c r="X67">
        <f>+'Hidden calculations'!$A$48+'Hidden calculations'!$C$48*S67+'Hidden calculations'!$E$48*S67^2+'Hidden calculations'!$G$48/S67</f>
        <v>60.561538461538504</v>
      </c>
      <c r="Y67">
        <f>+'Sheet to use'!$B$15</f>
        <v>50.1696867361928</v>
      </c>
      <c r="AA67">
        <f>IF('Sheet to use'!$C$19&gt;S67,MIN(Y67,'Sheet to use'!$C$22),0)</f>
        <v>40.682225787925645</v>
      </c>
      <c r="AB67">
        <f>IF('Sheet to use'!$C$19&gt;S67,MAX('Sheet to use'!$C$22-Y67,0),0)</f>
        <v>0</v>
      </c>
      <c r="AC67">
        <f>IF('Sheet to use'!$C$19&gt;S67,MAX(Y67-'Sheet to use'!$C$22,0),0)</f>
        <v>9.487460948267156</v>
      </c>
      <c r="AD67">
        <f>IF('Sheet to use'!$C$19=0,IF($S67&lt;'Hidden calculations'!$C$36,'Hidden calculations'!$D$36,W67),0)</f>
        <v>0</v>
      </c>
      <c r="AE67">
        <f>IF(AND('Sheet to use'!$C$19=0,$S67&lt;'Hidden calculations'!$C$36),'Hidden calculations'!$E$36-'Hidden calculations'!$D$36,0)</f>
        <v>0</v>
      </c>
    </row>
    <row r="68" spans="19:31" ht="12.75">
      <c r="S68">
        <f t="shared" si="2"/>
        <v>13.199999999999985</v>
      </c>
      <c r="T68">
        <f>+'Hidden calculations'!$A$40+'Hidden calculations'!$C$40*S68+'Hidden calculations'!$E$40*S68^2+'Hidden calculations'!$G$40*S68^3</f>
        <v>792.9507555555554</v>
      </c>
      <c r="U68">
        <f>+'Hidden calculations'!$A$42+'Hidden calculations'!$C$42*S68+'Hidden calculations'!$E$42*S68^2+'Hidden calculations'!$G$42*S68^3</f>
        <v>28.208000000000006</v>
      </c>
      <c r="V68">
        <f>+'Hidden calculations'!$A$44+'Hidden calculations'!$C$44*S68+'Hidden calculations'!$E$44*S68^2+'Hidden calculations'!$G$44*S68^3</f>
        <v>437.3951999999996</v>
      </c>
      <c r="W68">
        <f>+'Hidden calculations'!$A$46+'Hidden calculations'!$C$46*S68+'Hidden calculations'!$E$46*S68^2+'Hidden calculations'!$G$46*S68^3</f>
        <v>33.136</v>
      </c>
      <c r="X68">
        <f>+'Hidden calculations'!$A$48+'Hidden calculations'!$C$48*S68+'Hidden calculations'!$E$48*S68^2+'Hidden calculations'!$G$48/S68</f>
        <v>60.07202693602698</v>
      </c>
      <c r="Y68">
        <f>+'Sheet to use'!$B$15</f>
        <v>50.1696867361928</v>
      </c>
      <c r="AA68">
        <f>IF('Sheet to use'!$C$19&gt;S68,MIN(Y68,'Sheet to use'!$C$22),0)</f>
        <v>40.682225787925645</v>
      </c>
      <c r="AB68">
        <f>IF('Sheet to use'!$C$19&gt;S68,MAX('Sheet to use'!$C$22-Y68,0),0)</f>
        <v>0</v>
      </c>
      <c r="AC68">
        <f>IF('Sheet to use'!$C$19&gt;S68,MAX(Y68-'Sheet to use'!$C$22,0),0)</f>
        <v>9.487460948267156</v>
      </c>
      <c r="AD68">
        <f>IF('Sheet to use'!$C$19=0,IF($S68&lt;'Hidden calculations'!$C$36,'Hidden calculations'!$D$36,W68),0)</f>
        <v>0</v>
      </c>
      <c r="AE68">
        <f>IF(AND('Sheet to use'!$C$19=0,$S68&lt;'Hidden calculations'!$C$36),'Hidden calculations'!$E$36-'Hidden calculations'!$D$36,0)</f>
        <v>0</v>
      </c>
    </row>
    <row r="69" spans="19:31" ht="12.75">
      <c r="S69">
        <f t="shared" si="2"/>
        <v>13.399999999999984</v>
      </c>
      <c r="T69">
        <f>+'Hidden calculations'!$A$40+'Hidden calculations'!$C$40*S69+'Hidden calculations'!$E$40*S69^2+'Hidden calculations'!$G$40*S69^3</f>
        <v>798.5833777777774</v>
      </c>
      <c r="U69">
        <f>+'Hidden calculations'!$A$42+'Hidden calculations'!$C$42*S69+'Hidden calculations'!$E$42*S69^2+'Hidden calculations'!$G$42*S69^3</f>
        <v>28.11866666666667</v>
      </c>
      <c r="V69">
        <f>+'Hidden calculations'!$A$44+'Hidden calculations'!$C$44*S69+'Hidden calculations'!$E$44*S69^2+'Hidden calculations'!$G$44*S69^3</f>
        <v>443.02782222222174</v>
      </c>
      <c r="W69">
        <f>+'Hidden calculations'!$A$46+'Hidden calculations'!$C$46*S69+'Hidden calculations'!$E$46*S69^2+'Hidden calculations'!$G$46*S69^3</f>
        <v>33.061777777777785</v>
      </c>
      <c r="X69">
        <f>+'Hidden calculations'!$A$48+'Hidden calculations'!$C$48*S69+'Hidden calculations'!$E$48*S69^2+'Hidden calculations'!$G$48/S69</f>
        <v>59.59577446102824</v>
      </c>
      <c r="Y69">
        <f>+'Sheet to use'!$B$15</f>
        <v>50.1696867361928</v>
      </c>
      <c r="AA69">
        <f>IF('Sheet to use'!$C$19&gt;S69,MIN(Y69,'Sheet to use'!$C$22),0)</f>
        <v>40.682225787925645</v>
      </c>
      <c r="AB69">
        <f>IF('Sheet to use'!$C$19&gt;S69,MAX('Sheet to use'!$C$22-Y69,0),0)</f>
        <v>0</v>
      </c>
      <c r="AC69">
        <f>IF('Sheet to use'!$C$19&gt;S69,MAX(Y69-'Sheet to use'!$C$22,0),0)</f>
        <v>9.487460948267156</v>
      </c>
      <c r="AD69">
        <f>IF('Sheet to use'!$C$19=0,IF($S69&lt;'Hidden calculations'!$C$36,'Hidden calculations'!$D$36,W69),0)</f>
        <v>0</v>
      </c>
      <c r="AE69">
        <f>IF(AND('Sheet to use'!$C$19=0,$S69&lt;'Hidden calculations'!$C$36),'Hidden calculations'!$E$36-'Hidden calculations'!$D$36,0)</f>
        <v>0</v>
      </c>
    </row>
    <row r="70" spans="19:31" ht="12.75">
      <c r="S70">
        <f t="shared" si="2"/>
        <v>13.599999999999984</v>
      </c>
      <c r="T70">
        <f>+'Hidden calculations'!$A$40+'Hidden calculations'!$C$40*S70+'Hidden calculations'!$E$40*S70^2+'Hidden calculations'!$G$40*S70^3</f>
        <v>804.1983999999997</v>
      </c>
      <c r="U70">
        <f>+'Hidden calculations'!$A$42+'Hidden calculations'!$C$42*S70+'Hidden calculations'!$E$42*S70^2+'Hidden calculations'!$G$42*S70^3</f>
        <v>28.032000000000004</v>
      </c>
      <c r="V70">
        <f>+'Hidden calculations'!$A$44+'Hidden calculations'!$C$44*S70+'Hidden calculations'!$E$44*S70^2+'Hidden calculations'!$G$44*S70^3</f>
        <v>448.64284444444394</v>
      </c>
      <c r="W70">
        <f>+'Hidden calculations'!$A$46+'Hidden calculations'!$C$46*S70+'Hidden calculations'!$E$46*S70^2+'Hidden calculations'!$G$46*S70^3</f>
        <v>32.988444444444454</v>
      </c>
      <c r="X70">
        <f>+'Hidden calculations'!$A$48+'Hidden calculations'!$C$48*S70+'Hidden calculations'!$E$48*S70^2+'Hidden calculations'!$G$48/S70</f>
        <v>59.1322352941177</v>
      </c>
      <c r="Y70">
        <f>+'Sheet to use'!$B$15</f>
        <v>50.1696867361928</v>
      </c>
      <c r="AA70">
        <f>IF('Sheet to use'!$C$19&gt;S70,MIN(Y70,'Sheet to use'!$C$22),0)</f>
        <v>40.682225787925645</v>
      </c>
      <c r="AB70">
        <f>IF('Sheet to use'!$C$19&gt;S70,MAX('Sheet to use'!$C$22-Y70,0),0)</f>
        <v>0</v>
      </c>
      <c r="AC70">
        <f>IF('Sheet to use'!$C$19&gt;S70,MAX(Y70-'Sheet to use'!$C$22,0),0)</f>
        <v>9.487460948267156</v>
      </c>
      <c r="AD70">
        <f>IF('Sheet to use'!$C$19=0,IF($S70&lt;'Hidden calculations'!$C$36,'Hidden calculations'!$D$36,W70),0)</f>
        <v>0</v>
      </c>
      <c r="AE70">
        <f>IF(AND('Sheet to use'!$C$19=0,$S70&lt;'Hidden calculations'!$C$36),'Hidden calculations'!$E$36-'Hidden calculations'!$D$36,0)</f>
        <v>0</v>
      </c>
    </row>
    <row r="71" spans="19:31" ht="12.75">
      <c r="S71">
        <f t="shared" si="2"/>
        <v>13.799999999999983</v>
      </c>
      <c r="T71">
        <f>+'Hidden calculations'!$A$40+'Hidden calculations'!$C$40*S71+'Hidden calculations'!$E$40*S71^2+'Hidden calculations'!$G$40*S71^3</f>
        <v>809.7963555555551</v>
      </c>
      <c r="U71">
        <f>+'Hidden calculations'!$A$42+'Hidden calculations'!$C$42*S71+'Hidden calculations'!$E$42*S71^2+'Hidden calculations'!$G$42*S71^3</f>
        <v>27.948000000000004</v>
      </c>
      <c r="V71">
        <f>+'Hidden calculations'!$A$44+'Hidden calculations'!$C$44*S71+'Hidden calculations'!$E$44*S71^2+'Hidden calculations'!$G$44*S71^3</f>
        <v>454.2407999999995</v>
      </c>
      <c r="W71">
        <f>+'Hidden calculations'!$A$46+'Hidden calculations'!$C$46*S71+'Hidden calculations'!$E$46*S71^2+'Hidden calculations'!$G$46*S71^3</f>
        <v>32.916000000000004</v>
      </c>
      <c r="X71">
        <f>+'Hidden calculations'!$A$48+'Hidden calculations'!$C$48*S71+'Hidden calculations'!$E$48*S71^2+'Hidden calculations'!$G$48/S71</f>
        <v>58.68089533011277</v>
      </c>
      <c r="Y71">
        <f>+'Sheet to use'!$B$15</f>
        <v>50.1696867361928</v>
      </c>
      <c r="AA71">
        <f>IF('Sheet to use'!$C$19&gt;S71,MIN(Y71,'Sheet to use'!$C$22),0)</f>
        <v>40.682225787925645</v>
      </c>
      <c r="AB71">
        <f>IF('Sheet to use'!$C$19&gt;S71,MAX('Sheet to use'!$C$22-Y71,0),0)</f>
        <v>0</v>
      </c>
      <c r="AC71">
        <f>IF('Sheet to use'!$C$19&gt;S71,MAX(Y71-'Sheet to use'!$C$22,0),0)</f>
        <v>9.487460948267156</v>
      </c>
      <c r="AD71">
        <f>IF('Sheet to use'!$C$19=0,IF($S71&lt;'Hidden calculations'!$C$36,'Hidden calculations'!$D$36,W71),0)</f>
        <v>0</v>
      </c>
      <c r="AE71">
        <f>IF(AND('Sheet to use'!$C$19=0,$S71&lt;'Hidden calculations'!$C$36),'Hidden calculations'!$E$36-'Hidden calculations'!$D$36,0)</f>
        <v>0</v>
      </c>
    </row>
    <row r="72" spans="19:31" ht="12.75">
      <c r="S72">
        <f t="shared" si="2"/>
        <v>13.999999999999982</v>
      </c>
      <c r="T72">
        <f>+'Hidden calculations'!$A$40+'Hidden calculations'!$C$40*S72+'Hidden calculations'!$E$40*S72^2+'Hidden calculations'!$G$40*S72^3</f>
        <v>815.3777777777775</v>
      </c>
      <c r="U72">
        <f>+'Hidden calculations'!$A$42+'Hidden calculations'!$C$42*S72+'Hidden calculations'!$E$42*S72^2+'Hidden calculations'!$G$42*S72^3</f>
        <v>27.86666666666667</v>
      </c>
      <c r="V72">
        <f>+'Hidden calculations'!$A$44+'Hidden calculations'!$C$44*S72+'Hidden calculations'!$E$44*S72^2+'Hidden calculations'!$G$44*S72^3</f>
        <v>459.82222222222174</v>
      </c>
      <c r="W72">
        <f>+'Hidden calculations'!$A$46+'Hidden calculations'!$C$46*S72+'Hidden calculations'!$E$46*S72^2+'Hidden calculations'!$G$46*S72^3</f>
        <v>32.84444444444445</v>
      </c>
      <c r="X72">
        <f>+'Hidden calculations'!$A$48+'Hidden calculations'!$C$48*S72+'Hidden calculations'!$E$48*S72^2+'Hidden calculations'!$G$48/S72</f>
        <v>58.24126984126989</v>
      </c>
      <c r="Y72">
        <f>+'Sheet to use'!$B$15</f>
        <v>50.1696867361928</v>
      </c>
      <c r="AA72">
        <f>IF('Sheet to use'!$C$19&gt;S72,MIN(Y72,'Sheet to use'!$C$22),0)</f>
        <v>40.682225787925645</v>
      </c>
      <c r="AB72">
        <f>IF('Sheet to use'!$C$19&gt;S72,MAX('Sheet to use'!$C$22-Y72,0),0)</f>
        <v>0</v>
      </c>
      <c r="AC72">
        <f>IF('Sheet to use'!$C$19&gt;S72,MAX(Y72-'Sheet to use'!$C$22,0),0)</f>
        <v>9.487460948267156</v>
      </c>
      <c r="AD72">
        <f>IF('Sheet to use'!$C$19=0,IF($S72&lt;'Hidden calculations'!$C$36,'Hidden calculations'!$D$36,W72),0)</f>
        <v>0</v>
      </c>
      <c r="AE72">
        <f>IF(AND('Sheet to use'!$C$19=0,$S72&lt;'Hidden calculations'!$C$36),'Hidden calculations'!$E$36-'Hidden calculations'!$D$36,0)</f>
        <v>0</v>
      </c>
    </row>
    <row r="73" spans="19:31" ht="12.75">
      <c r="S73">
        <f t="shared" si="2"/>
        <v>14.199999999999982</v>
      </c>
      <c r="T73">
        <f>+'Hidden calculations'!$A$40+'Hidden calculations'!$C$40*S73+'Hidden calculations'!$E$40*S73^2+'Hidden calculations'!$G$40*S73^3</f>
        <v>820.9431999999997</v>
      </c>
      <c r="U73">
        <f>+'Hidden calculations'!$A$42+'Hidden calculations'!$C$42*S73+'Hidden calculations'!$E$42*S73^2+'Hidden calculations'!$G$42*S73^3</f>
        <v>27.788000000000004</v>
      </c>
      <c r="V73">
        <f>+'Hidden calculations'!$A$44+'Hidden calculations'!$C$44*S73+'Hidden calculations'!$E$44*S73^2+'Hidden calculations'!$G$44*S73^3</f>
        <v>465.387644444444</v>
      </c>
      <c r="W73">
        <f>+'Hidden calculations'!$A$46+'Hidden calculations'!$C$46*S73+'Hidden calculations'!$E$46*S73^2+'Hidden calculations'!$G$46*S73^3</f>
        <v>32.77377777777778</v>
      </c>
      <c r="X73">
        <f>+'Hidden calculations'!$A$48+'Hidden calculations'!$C$48*S73+'Hidden calculations'!$E$48*S73^2+'Hidden calculations'!$G$48/S73</f>
        <v>57.812901408450756</v>
      </c>
      <c r="Y73">
        <f>+'Sheet to use'!$B$15</f>
        <v>50.1696867361928</v>
      </c>
      <c r="AA73">
        <f>IF('Sheet to use'!$C$19&gt;S73,MIN(Y73,'Sheet to use'!$C$22),0)</f>
        <v>40.682225787925645</v>
      </c>
      <c r="AB73">
        <f>IF('Sheet to use'!$C$19&gt;S73,MAX('Sheet to use'!$C$22-Y73,0),0)</f>
        <v>0</v>
      </c>
      <c r="AC73">
        <f>IF('Sheet to use'!$C$19&gt;S73,MAX(Y73-'Sheet to use'!$C$22,0),0)</f>
        <v>9.487460948267156</v>
      </c>
      <c r="AD73">
        <f>IF('Sheet to use'!$C$19=0,IF($S73&lt;'Hidden calculations'!$C$36,'Hidden calculations'!$D$36,W73),0)</f>
        <v>0</v>
      </c>
      <c r="AE73">
        <f>IF(AND('Sheet to use'!$C$19=0,$S73&lt;'Hidden calculations'!$C$36),'Hidden calculations'!$E$36-'Hidden calculations'!$D$36,0)</f>
        <v>0</v>
      </c>
    </row>
    <row r="74" spans="19:31" ht="12.75">
      <c r="S74">
        <f t="shared" si="2"/>
        <v>14.39999999999998</v>
      </c>
      <c r="T74">
        <f>+'Hidden calculations'!$A$40+'Hidden calculations'!$C$40*S74+'Hidden calculations'!$E$40*S74^2+'Hidden calculations'!$G$40*S74^3</f>
        <v>826.4931555555552</v>
      </c>
      <c r="U74">
        <f>+'Hidden calculations'!$A$42+'Hidden calculations'!$C$42*S74+'Hidden calculations'!$E$42*S74^2+'Hidden calculations'!$G$42*S74^3</f>
        <v>27.712000000000003</v>
      </c>
      <c r="V74">
        <f>+'Hidden calculations'!$A$44+'Hidden calculations'!$C$44*S74+'Hidden calculations'!$E$44*S74^2+'Hidden calculations'!$G$44*S74^3</f>
        <v>470.9375999999994</v>
      </c>
      <c r="W74">
        <f>+'Hidden calculations'!$A$46+'Hidden calculations'!$C$46*S74+'Hidden calculations'!$E$46*S74^2+'Hidden calculations'!$G$46*S74^3</f>
        <v>32.70400000000001</v>
      </c>
      <c r="X74">
        <f>+'Hidden calculations'!$A$48+'Hidden calculations'!$C$48*S74+'Hidden calculations'!$E$48*S74^2+'Hidden calculations'!$G$48/S74</f>
        <v>57.395358024691404</v>
      </c>
      <c r="Y74">
        <f>+'Sheet to use'!$B$15</f>
        <v>50.1696867361928</v>
      </c>
      <c r="AA74">
        <f>IF('Sheet to use'!$C$19&gt;S74,MIN(Y74,'Sheet to use'!$C$22),0)</f>
        <v>40.682225787925645</v>
      </c>
      <c r="AB74">
        <f>IF('Sheet to use'!$C$19&gt;S74,MAX('Sheet to use'!$C$22-Y74,0),0)</f>
        <v>0</v>
      </c>
      <c r="AC74">
        <f>IF('Sheet to use'!$C$19&gt;S74,MAX(Y74-'Sheet to use'!$C$22,0),0)</f>
        <v>9.487460948267156</v>
      </c>
      <c r="AD74">
        <f>IF('Sheet to use'!$C$19=0,IF($S74&lt;'Hidden calculations'!$C$36,'Hidden calculations'!$D$36,W74),0)</f>
        <v>0</v>
      </c>
      <c r="AE74">
        <f>IF(AND('Sheet to use'!$C$19=0,$S74&lt;'Hidden calculations'!$C$36),'Hidden calculations'!$E$36-'Hidden calculations'!$D$36,0)</f>
        <v>0</v>
      </c>
    </row>
    <row r="75" spans="19:31" ht="12.75">
      <c r="S75">
        <f t="shared" si="2"/>
        <v>14.59999999999998</v>
      </c>
      <c r="T75">
        <f>+'Hidden calculations'!$A$40+'Hidden calculations'!$C$40*S75+'Hidden calculations'!$E$40*S75^2+'Hidden calculations'!$G$40*S75^3</f>
        <v>832.0281777777774</v>
      </c>
      <c r="U75">
        <f>+'Hidden calculations'!$A$42+'Hidden calculations'!$C$42*S75+'Hidden calculations'!$E$42*S75^2+'Hidden calculations'!$G$42*S75^3</f>
        <v>27.63866666666667</v>
      </c>
      <c r="V75">
        <f>+'Hidden calculations'!$A$44+'Hidden calculations'!$C$44*S75+'Hidden calculations'!$E$44*S75^2+'Hidden calculations'!$G$44*S75^3</f>
        <v>476.4726222222216</v>
      </c>
      <c r="W75">
        <f>+'Hidden calculations'!$A$46+'Hidden calculations'!$C$46*S75+'Hidden calculations'!$E$46*S75^2+'Hidden calculations'!$G$46*S75^3</f>
        <v>32.635111111111115</v>
      </c>
      <c r="X75">
        <f>+'Hidden calculations'!$A$48+'Hidden calculations'!$C$48*S75+'Hidden calculations'!$E$48*S75^2+'Hidden calculations'!$G$48/S75</f>
        <v>56.988231354642366</v>
      </c>
      <c r="Y75">
        <f>+'Sheet to use'!$B$15</f>
        <v>50.1696867361928</v>
      </c>
      <c r="AA75">
        <f>IF('Sheet to use'!$C$19&gt;S75,MIN(Y75,'Sheet to use'!$C$22),0)</f>
        <v>40.682225787925645</v>
      </c>
      <c r="AB75">
        <f>IF('Sheet to use'!$C$19&gt;S75,MAX('Sheet to use'!$C$22-Y75,0),0)</f>
        <v>0</v>
      </c>
      <c r="AC75">
        <f>IF('Sheet to use'!$C$19&gt;S75,MAX(Y75-'Sheet to use'!$C$22,0),0)</f>
        <v>9.487460948267156</v>
      </c>
      <c r="AD75">
        <f>IF('Sheet to use'!$C$19=0,IF($S75&lt;'Hidden calculations'!$C$36,'Hidden calculations'!$D$36,W75),0)</f>
        <v>0</v>
      </c>
      <c r="AE75">
        <f>IF(AND('Sheet to use'!$C$19=0,$S75&lt;'Hidden calculations'!$C$36),'Hidden calculations'!$E$36-'Hidden calculations'!$D$36,0)</f>
        <v>0</v>
      </c>
    </row>
    <row r="76" spans="19:31" ht="12.75">
      <c r="S76">
        <f t="shared" si="2"/>
        <v>14.79999999999998</v>
      </c>
      <c r="T76">
        <f>+'Hidden calculations'!$A$40+'Hidden calculations'!$C$40*S76+'Hidden calculations'!$E$40*S76^2+'Hidden calculations'!$G$40*S76^3</f>
        <v>837.5487999999997</v>
      </c>
      <c r="U76">
        <f>+'Hidden calculations'!$A$42+'Hidden calculations'!$C$42*S76+'Hidden calculations'!$E$42*S76^2+'Hidden calculations'!$G$42*S76^3</f>
        <v>27.568000000000005</v>
      </c>
      <c r="V76">
        <f>+'Hidden calculations'!$A$44+'Hidden calculations'!$C$44*S76+'Hidden calculations'!$E$44*S76^2+'Hidden calculations'!$G$44*S76^3</f>
        <v>481.99324444444386</v>
      </c>
      <c r="W76">
        <f>+'Hidden calculations'!$A$46+'Hidden calculations'!$C$46*S76+'Hidden calculations'!$E$46*S76^2+'Hidden calculations'!$G$46*S76^3</f>
        <v>32.56711111111112</v>
      </c>
      <c r="X76">
        <f>+'Hidden calculations'!$A$48+'Hidden calculations'!$C$48*S76+'Hidden calculations'!$E$48*S76^2+'Hidden calculations'!$G$48/S76</f>
        <v>56.59113513513519</v>
      </c>
      <c r="Y76">
        <f>+'Sheet to use'!$B$15</f>
        <v>50.1696867361928</v>
      </c>
      <c r="AA76">
        <f>IF('Sheet to use'!$C$19&gt;S76,MIN(Y76,'Sheet to use'!$C$22),0)</f>
        <v>40.682225787925645</v>
      </c>
      <c r="AB76">
        <f>IF('Sheet to use'!$C$19&gt;S76,MAX('Sheet to use'!$C$22-Y76,0),0)</f>
        <v>0</v>
      </c>
      <c r="AC76">
        <f>IF('Sheet to use'!$C$19&gt;S76,MAX(Y76-'Sheet to use'!$C$22,0),0)</f>
        <v>9.487460948267156</v>
      </c>
      <c r="AD76">
        <f>IF('Sheet to use'!$C$19=0,IF($S76&lt;'Hidden calculations'!$C$36,'Hidden calculations'!$D$36,W76),0)</f>
        <v>0</v>
      </c>
      <c r="AE76">
        <f>IF(AND('Sheet to use'!$C$19=0,$S76&lt;'Hidden calculations'!$C$36),'Hidden calculations'!$E$36-'Hidden calculations'!$D$36,0)</f>
        <v>0</v>
      </c>
    </row>
    <row r="77" spans="19:31" ht="12.75">
      <c r="S77">
        <f t="shared" si="2"/>
        <v>14.999999999999979</v>
      </c>
      <c r="T77">
        <f>+'Hidden calculations'!$A$40+'Hidden calculations'!$C$40*S77+'Hidden calculations'!$E$40*S77^2+'Hidden calculations'!$G$40*S77^3</f>
        <v>843.0555555555551</v>
      </c>
      <c r="U77">
        <f>+'Hidden calculations'!$A$42+'Hidden calculations'!$C$42*S77+'Hidden calculations'!$E$42*S77^2+'Hidden calculations'!$G$42*S77^3</f>
        <v>27.500000000000004</v>
      </c>
      <c r="V77">
        <f>+'Hidden calculations'!$A$44+'Hidden calculations'!$C$44*S77+'Hidden calculations'!$E$44*S77^2+'Hidden calculations'!$G$44*S77^3</f>
        <v>487.4999999999993</v>
      </c>
      <c r="W77">
        <f>+'Hidden calculations'!$A$46+'Hidden calculations'!$C$46*S77+'Hidden calculations'!$E$46*S77^2+'Hidden calculations'!$G$46*S77^3</f>
        <v>32.50000000000001</v>
      </c>
      <c r="X77">
        <f>+'Hidden calculations'!$A$48+'Hidden calculations'!$C$48*S77+'Hidden calculations'!$E$48*S77^2+'Hidden calculations'!$G$48/S77</f>
        <v>56.20370370370375</v>
      </c>
      <c r="Y77">
        <f>+'Sheet to use'!$B$15</f>
        <v>50.1696867361928</v>
      </c>
      <c r="AA77">
        <f>IF('Sheet to use'!$C$19&gt;S77,MIN(Y77,'Sheet to use'!$C$22),0)</f>
        <v>40.682225787925645</v>
      </c>
      <c r="AB77">
        <f>IF('Sheet to use'!$C$19&gt;S77,MAX('Sheet to use'!$C$22-Y77,0),0)</f>
        <v>0</v>
      </c>
      <c r="AC77">
        <f>IF('Sheet to use'!$C$19&gt;S77,MAX(Y77-'Sheet to use'!$C$22,0),0)</f>
        <v>9.487460948267156</v>
      </c>
      <c r="AD77">
        <f>IF('Sheet to use'!$C$19=0,IF($S77&lt;'Hidden calculations'!$C$36,'Hidden calculations'!$D$36,W77),0)</f>
        <v>0</v>
      </c>
      <c r="AE77">
        <f>IF(AND('Sheet to use'!$C$19=0,$S77&lt;'Hidden calculations'!$C$36),'Hidden calculations'!$E$36-'Hidden calculations'!$D$36,0)</f>
        <v>0</v>
      </c>
    </row>
    <row r="78" spans="19:31" ht="12.75">
      <c r="S78">
        <f t="shared" si="2"/>
        <v>15.199999999999978</v>
      </c>
      <c r="T78">
        <f>+'Hidden calculations'!$A$40+'Hidden calculations'!$C$40*S78+'Hidden calculations'!$E$40*S78^2+'Hidden calculations'!$G$40*S78^3</f>
        <v>848.5489777777773</v>
      </c>
      <c r="U78">
        <f>+'Hidden calculations'!$A$42+'Hidden calculations'!$C$42*S78+'Hidden calculations'!$E$42*S78^2+'Hidden calculations'!$G$42*S78^3</f>
        <v>27.434666666666672</v>
      </c>
      <c r="V78">
        <f>+'Hidden calculations'!$A$44+'Hidden calculations'!$C$44*S78+'Hidden calculations'!$E$44*S78^2+'Hidden calculations'!$G$44*S78^3</f>
        <v>492.99342222222157</v>
      </c>
      <c r="W78">
        <f>+'Hidden calculations'!$A$46+'Hidden calculations'!$C$46*S78+'Hidden calculations'!$E$46*S78^2+'Hidden calculations'!$G$46*S78^3</f>
        <v>32.433777777777784</v>
      </c>
      <c r="X78">
        <f>+'Hidden calculations'!$A$48+'Hidden calculations'!$C$48*S78+'Hidden calculations'!$E$48*S78^2+'Hidden calculations'!$G$48/S78</f>
        <v>55.82559064327491</v>
      </c>
      <c r="Y78">
        <f>+'Sheet to use'!$B$15</f>
        <v>50.1696867361928</v>
      </c>
      <c r="AA78">
        <f>IF('Sheet to use'!$C$19&gt;S78,MIN(Y78,'Sheet to use'!$C$22),0)</f>
        <v>40.682225787925645</v>
      </c>
      <c r="AB78">
        <f>IF('Sheet to use'!$C$19&gt;S78,MAX('Sheet to use'!$C$22-Y78,0),0)</f>
        <v>0</v>
      </c>
      <c r="AC78">
        <f>IF('Sheet to use'!$C$19&gt;S78,MAX(Y78-'Sheet to use'!$C$22,0),0)</f>
        <v>9.487460948267156</v>
      </c>
      <c r="AD78">
        <f>IF('Sheet to use'!$C$19=0,IF($S78&lt;'Hidden calculations'!$C$36,'Hidden calculations'!$D$36,W78),0)</f>
        <v>0</v>
      </c>
      <c r="AE78">
        <f>IF(AND('Sheet to use'!$C$19=0,$S78&lt;'Hidden calculations'!$C$36),'Hidden calculations'!$E$36-'Hidden calculations'!$D$36,0)</f>
        <v>0</v>
      </c>
    </row>
    <row r="79" spans="19:31" ht="12.75">
      <c r="S79">
        <f t="shared" si="2"/>
        <v>15.399999999999977</v>
      </c>
      <c r="T79">
        <f>+'Hidden calculations'!$A$40+'Hidden calculations'!$C$40*S79+'Hidden calculations'!$E$40*S79^2+'Hidden calculations'!$G$40*S79^3</f>
        <v>854.0295999999994</v>
      </c>
      <c r="U79">
        <f>+'Hidden calculations'!$A$42+'Hidden calculations'!$C$42*S79+'Hidden calculations'!$E$42*S79^2+'Hidden calculations'!$G$42*S79^3</f>
        <v>27.372000000000003</v>
      </c>
      <c r="V79">
        <f>+'Hidden calculations'!$A$44+'Hidden calculations'!$C$44*S79+'Hidden calculations'!$E$44*S79^2+'Hidden calculations'!$G$44*S79^3</f>
        <v>498.4740444444438</v>
      </c>
      <c r="W79">
        <f>+'Hidden calculations'!$A$46+'Hidden calculations'!$C$46*S79+'Hidden calculations'!$E$46*S79^2+'Hidden calculations'!$G$46*S79^3</f>
        <v>32.36844444444445</v>
      </c>
      <c r="X79">
        <f>+'Hidden calculations'!$A$48+'Hidden calculations'!$C$48*S79+'Hidden calculations'!$E$48*S79^2+'Hidden calculations'!$G$48/S79</f>
        <v>55.456467532467585</v>
      </c>
      <c r="Y79">
        <f>+'Sheet to use'!$B$15</f>
        <v>50.1696867361928</v>
      </c>
      <c r="AA79">
        <f>IF('Sheet to use'!$C$19&gt;S79,MIN(Y79,'Sheet to use'!$C$22),0)</f>
        <v>40.682225787925645</v>
      </c>
      <c r="AB79">
        <f>IF('Sheet to use'!$C$19&gt;S79,MAX('Sheet to use'!$C$22-Y79,0),0)</f>
        <v>0</v>
      </c>
      <c r="AC79">
        <f>IF('Sheet to use'!$C$19&gt;S79,MAX(Y79-'Sheet to use'!$C$22,0),0)</f>
        <v>9.487460948267156</v>
      </c>
      <c r="AD79">
        <f>IF('Sheet to use'!$C$19=0,IF($S79&lt;'Hidden calculations'!$C$36,'Hidden calculations'!$D$36,W79),0)</f>
        <v>0</v>
      </c>
      <c r="AE79">
        <f>IF(AND('Sheet to use'!$C$19=0,$S79&lt;'Hidden calculations'!$C$36),'Hidden calculations'!$E$36-'Hidden calculations'!$D$36,0)</f>
        <v>0</v>
      </c>
    </row>
    <row r="80" spans="19:31" ht="12.75">
      <c r="S80">
        <f t="shared" si="2"/>
        <v>15.599999999999977</v>
      </c>
      <c r="T80">
        <f>+'Hidden calculations'!$A$40+'Hidden calculations'!$C$40*S80+'Hidden calculations'!$E$40*S80^2+'Hidden calculations'!$G$40*S80^3</f>
        <v>859.497955555555</v>
      </c>
      <c r="U80">
        <f>+'Hidden calculations'!$A$42+'Hidden calculations'!$C$42*S80+'Hidden calculations'!$E$42*S80^2+'Hidden calculations'!$G$42*S80^3</f>
        <v>27.312000000000005</v>
      </c>
      <c r="V80">
        <f>+'Hidden calculations'!$A$44+'Hidden calculations'!$C$44*S80+'Hidden calculations'!$E$44*S80^2+'Hidden calculations'!$G$44*S80^3</f>
        <v>503.94239999999934</v>
      </c>
      <c r="W80">
        <f>+'Hidden calculations'!$A$46+'Hidden calculations'!$C$46*S80+'Hidden calculations'!$E$46*S80^2+'Hidden calculations'!$G$46*S80^3</f>
        <v>32.30400000000001</v>
      </c>
      <c r="X80">
        <f>+'Hidden calculations'!$A$48+'Hidden calculations'!$C$48*S80+'Hidden calculations'!$E$48*S80^2+'Hidden calculations'!$G$48/S80</f>
        <v>55.09602279202285</v>
      </c>
      <c r="Y80">
        <f>+'Sheet to use'!$B$15</f>
        <v>50.1696867361928</v>
      </c>
      <c r="AA80">
        <f>IF('Sheet to use'!$C$19&gt;S80,MIN(Y80,'Sheet to use'!$C$22),0)</f>
        <v>40.682225787925645</v>
      </c>
      <c r="AB80">
        <f>IF('Sheet to use'!$C$19&gt;S80,MAX('Sheet to use'!$C$22-Y80,0),0)</f>
        <v>0</v>
      </c>
      <c r="AC80">
        <f>IF('Sheet to use'!$C$19&gt;S80,MAX(Y80-'Sheet to use'!$C$22,0),0)</f>
        <v>9.487460948267156</v>
      </c>
      <c r="AD80">
        <f>IF('Sheet to use'!$C$19=0,IF($S80&lt;'Hidden calculations'!$C$36,'Hidden calculations'!$D$36,W80),0)</f>
        <v>0</v>
      </c>
      <c r="AE80">
        <f>IF(AND('Sheet to use'!$C$19=0,$S80&lt;'Hidden calculations'!$C$36),'Hidden calculations'!$E$36-'Hidden calculations'!$D$36,0)</f>
        <v>0</v>
      </c>
    </row>
    <row r="81" spans="19:31" ht="12.75">
      <c r="S81">
        <f t="shared" si="2"/>
        <v>15.799999999999976</v>
      </c>
      <c r="T81">
        <f>+'Hidden calculations'!$A$40+'Hidden calculations'!$C$40*S81+'Hidden calculations'!$E$40*S81^2+'Hidden calculations'!$G$40*S81^3</f>
        <v>864.9545777777773</v>
      </c>
      <c r="U81">
        <f>+'Hidden calculations'!$A$42+'Hidden calculations'!$C$42*S81+'Hidden calculations'!$E$42*S81^2+'Hidden calculations'!$G$42*S81^3</f>
        <v>27.254666666666672</v>
      </c>
      <c r="V81">
        <f>+'Hidden calculations'!$A$44+'Hidden calculations'!$C$44*S81+'Hidden calculations'!$E$44*S81^2+'Hidden calculations'!$G$44*S81^3</f>
        <v>509.3990222222216</v>
      </c>
      <c r="W81">
        <f>+'Hidden calculations'!$A$46+'Hidden calculations'!$C$46*S81+'Hidden calculations'!$E$46*S81^2+'Hidden calculations'!$G$46*S81^3</f>
        <v>32.24044444444445</v>
      </c>
      <c r="X81">
        <f>+'Hidden calculations'!$A$48+'Hidden calculations'!$C$48*S81+'Hidden calculations'!$E$48*S81^2+'Hidden calculations'!$G$48/S81</f>
        <v>54.74396061884674</v>
      </c>
      <c r="Y81">
        <f>+'Sheet to use'!$B$15</f>
        <v>50.1696867361928</v>
      </c>
      <c r="AA81">
        <f>IF('Sheet to use'!$C$19&gt;S81,MIN(Y81,'Sheet to use'!$C$22),0)</f>
        <v>40.682225787925645</v>
      </c>
      <c r="AB81">
        <f>IF('Sheet to use'!$C$19&gt;S81,MAX('Sheet to use'!$C$22-Y81,0),0)</f>
        <v>0</v>
      </c>
      <c r="AC81">
        <f>IF('Sheet to use'!$C$19&gt;S81,MAX(Y81-'Sheet to use'!$C$22,0),0)</f>
        <v>9.487460948267156</v>
      </c>
      <c r="AD81">
        <f>IF('Sheet to use'!$C$19=0,IF($S81&lt;'Hidden calculations'!$C$36,'Hidden calculations'!$D$36,W81),0)</f>
        <v>0</v>
      </c>
      <c r="AE81">
        <f>IF(AND('Sheet to use'!$C$19=0,$S81&lt;'Hidden calculations'!$C$36),'Hidden calculations'!$E$36-'Hidden calculations'!$D$36,0)</f>
        <v>0</v>
      </c>
    </row>
    <row r="82" spans="19:31" ht="12.75">
      <c r="S82">
        <f t="shared" si="2"/>
        <v>15.999999999999975</v>
      </c>
      <c r="T82">
        <f>+'Hidden calculations'!$A$40+'Hidden calculations'!$C$40*S82+'Hidden calculations'!$E$40*S82^2+'Hidden calculations'!$G$40*S82^3</f>
        <v>870.3999999999995</v>
      </c>
      <c r="U82">
        <f>+'Hidden calculations'!$A$42+'Hidden calculations'!$C$42*S82+'Hidden calculations'!$E$42*S82^2+'Hidden calculations'!$G$42*S82^3</f>
        <v>27.200000000000003</v>
      </c>
      <c r="V82">
        <f>+'Hidden calculations'!$A$44+'Hidden calculations'!$C$44*S82+'Hidden calculations'!$E$44*S82^2+'Hidden calculations'!$G$44*S82^3</f>
        <v>514.8444444444438</v>
      </c>
      <c r="W82">
        <f>+'Hidden calculations'!$A$46+'Hidden calculations'!$C$46*S82+'Hidden calculations'!$E$46*S82^2+'Hidden calculations'!$G$46*S82^3</f>
        <v>32.177777777777784</v>
      </c>
      <c r="X82">
        <f>+'Hidden calculations'!$A$48+'Hidden calculations'!$C$48*S82+'Hidden calculations'!$E$48*S82^2+'Hidden calculations'!$G$48/S82</f>
        <v>54.40000000000005</v>
      </c>
      <c r="Y82">
        <f>+'Sheet to use'!$B$15</f>
        <v>50.1696867361928</v>
      </c>
      <c r="AA82">
        <f>IF('Sheet to use'!$C$19&gt;S82,MIN(Y82,'Sheet to use'!$C$22),0)</f>
        <v>40.682225787925645</v>
      </c>
      <c r="AB82">
        <f>IF('Sheet to use'!$C$19&gt;S82,MAX('Sheet to use'!$C$22-Y82,0),0)</f>
        <v>0</v>
      </c>
      <c r="AC82">
        <f>IF('Sheet to use'!$C$19&gt;S82,MAX(Y82-'Sheet to use'!$C$22,0),0)</f>
        <v>9.487460948267156</v>
      </c>
      <c r="AD82">
        <f>IF('Sheet to use'!$C$19=0,IF($S82&lt;'Hidden calculations'!$C$36,'Hidden calculations'!$D$36,W82),0)</f>
        <v>0</v>
      </c>
      <c r="AE82">
        <f>IF(AND('Sheet to use'!$C$19=0,$S82&lt;'Hidden calculations'!$C$36),'Hidden calculations'!$E$36-'Hidden calculations'!$D$36,0)</f>
        <v>0</v>
      </c>
    </row>
    <row r="83" spans="19:31" ht="12.75">
      <c r="S83">
        <f t="shared" si="2"/>
        <v>16.199999999999974</v>
      </c>
      <c r="T83">
        <f>+'Hidden calculations'!$A$40+'Hidden calculations'!$C$40*S83+'Hidden calculations'!$E$40*S83^2+'Hidden calculations'!$G$40*S83^3</f>
        <v>875.834755555555</v>
      </c>
      <c r="U83">
        <f>+'Hidden calculations'!$A$42+'Hidden calculations'!$C$42*S83+'Hidden calculations'!$E$42*S83^2+'Hidden calculations'!$G$42*S83^3</f>
        <v>27.148000000000003</v>
      </c>
      <c r="V83">
        <f>+'Hidden calculations'!$A$44+'Hidden calculations'!$C$44*S83+'Hidden calculations'!$E$44*S83^2+'Hidden calculations'!$G$44*S83^3</f>
        <v>520.2791999999993</v>
      </c>
      <c r="W83">
        <f>+'Hidden calculations'!$A$46+'Hidden calculations'!$C$46*S83+'Hidden calculations'!$E$46*S83^2+'Hidden calculations'!$G$46*S83^3</f>
        <v>32.11600000000001</v>
      </c>
      <c r="X83">
        <f>+'Hidden calculations'!$A$48+'Hidden calculations'!$C$48*S83+'Hidden calculations'!$E$48*S83^2+'Hidden calculations'!$G$48/S83</f>
        <v>54.0638737997257</v>
      </c>
      <c r="Y83">
        <f>+'Sheet to use'!$B$15</f>
        <v>50.1696867361928</v>
      </c>
      <c r="AA83">
        <f>IF('Sheet to use'!$C$19&gt;S83,MIN(Y83,'Sheet to use'!$C$22),0)</f>
        <v>40.682225787925645</v>
      </c>
      <c r="AB83">
        <f>IF('Sheet to use'!$C$19&gt;S83,MAX('Sheet to use'!$C$22-Y83,0),0)</f>
        <v>0</v>
      </c>
      <c r="AC83">
        <f>IF('Sheet to use'!$C$19&gt;S83,MAX(Y83-'Sheet to use'!$C$22,0),0)</f>
        <v>9.487460948267156</v>
      </c>
      <c r="AD83">
        <f>IF('Sheet to use'!$C$19=0,IF($S83&lt;'Hidden calculations'!$C$36,'Hidden calculations'!$D$36,W83),0)</f>
        <v>0</v>
      </c>
      <c r="AE83">
        <f>IF(AND('Sheet to use'!$C$19=0,$S83&lt;'Hidden calculations'!$C$36),'Hidden calculations'!$E$36-'Hidden calculations'!$D$36,0)</f>
        <v>0</v>
      </c>
    </row>
    <row r="84" spans="19:31" ht="12.75">
      <c r="S84">
        <f t="shared" si="2"/>
        <v>16.399999999999974</v>
      </c>
      <c r="T84">
        <f>+'Hidden calculations'!$A$40+'Hidden calculations'!$C$40*S84+'Hidden calculations'!$E$40*S84^2+'Hidden calculations'!$G$40*S84^3</f>
        <v>881.2593777777772</v>
      </c>
      <c r="U84">
        <f>+'Hidden calculations'!$A$42+'Hidden calculations'!$C$42*S84+'Hidden calculations'!$E$42*S84^2+'Hidden calculations'!$G$42*S84^3</f>
        <v>27.098666666666666</v>
      </c>
      <c r="V84">
        <f>+'Hidden calculations'!$A$44+'Hidden calculations'!$C$44*S84+'Hidden calculations'!$E$44*S84^2+'Hidden calculations'!$G$44*S84^3</f>
        <v>525.7038222222216</v>
      </c>
      <c r="W84">
        <f>+'Hidden calculations'!$A$46+'Hidden calculations'!$C$46*S84+'Hidden calculations'!$E$46*S84^2+'Hidden calculations'!$G$46*S84^3</f>
        <v>32.05511111111112</v>
      </c>
      <c r="X84">
        <f>+'Hidden calculations'!$A$48+'Hidden calculations'!$C$48*S84+'Hidden calculations'!$E$48*S84^2+'Hidden calculations'!$G$48/S84</f>
        <v>53.73532791327918</v>
      </c>
      <c r="Y84">
        <f>+'Sheet to use'!$B$15</f>
        <v>50.1696867361928</v>
      </c>
      <c r="AA84">
        <f>IF('Sheet to use'!$C$19&gt;S84,MIN(Y84,'Sheet to use'!$C$22),0)</f>
        <v>40.682225787925645</v>
      </c>
      <c r="AB84">
        <f>IF('Sheet to use'!$C$19&gt;S84,MAX('Sheet to use'!$C$22-Y84,0),0)</f>
        <v>0</v>
      </c>
      <c r="AC84">
        <f>IF('Sheet to use'!$C$19&gt;S84,MAX(Y84-'Sheet to use'!$C$22,0),0)</f>
        <v>9.487460948267156</v>
      </c>
      <c r="AD84">
        <f>IF('Sheet to use'!$C$19=0,IF($S84&lt;'Hidden calculations'!$C$36,'Hidden calculations'!$D$36,W84),0)</f>
        <v>0</v>
      </c>
      <c r="AE84">
        <f>IF(AND('Sheet to use'!$C$19=0,$S84&lt;'Hidden calculations'!$C$36),'Hidden calculations'!$E$36-'Hidden calculations'!$D$36,0)</f>
        <v>0</v>
      </c>
    </row>
    <row r="85" spans="19:31" ht="12.75">
      <c r="S85">
        <f t="shared" si="2"/>
        <v>16.599999999999973</v>
      </c>
      <c r="T85">
        <f>+'Hidden calculations'!$A$40+'Hidden calculations'!$C$40*S85+'Hidden calculations'!$E$40*S85^2+'Hidden calculations'!$G$40*S85^3</f>
        <v>886.6743999999993</v>
      </c>
      <c r="U85">
        <f>+'Hidden calculations'!$A$42+'Hidden calculations'!$C$42*S85+'Hidden calculations'!$E$42*S85^2+'Hidden calculations'!$G$42*S85^3</f>
        <v>27.052</v>
      </c>
      <c r="V85">
        <f>+'Hidden calculations'!$A$44+'Hidden calculations'!$C$44*S85+'Hidden calculations'!$E$44*S85^2+'Hidden calculations'!$G$44*S85^3</f>
        <v>531.1188444444437</v>
      </c>
      <c r="W85">
        <f>+'Hidden calculations'!$A$46+'Hidden calculations'!$C$46*S85+'Hidden calculations'!$E$46*S85^2+'Hidden calculations'!$G$46*S85^3</f>
        <v>31.995111111111118</v>
      </c>
      <c r="X85">
        <f>+'Hidden calculations'!$A$48+'Hidden calculations'!$C$48*S85+'Hidden calculations'!$E$48*S85^2+'Hidden calculations'!$G$48/S85</f>
        <v>53.41412048192777</v>
      </c>
      <c r="Y85">
        <f>+'Sheet to use'!$B$15</f>
        <v>50.1696867361928</v>
      </c>
      <c r="AA85">
        <f>IF('Sheet to use'!$C$19&gt;S85,MIN(Y85,'Sheet to use'!$C$22),0)</f>
        <v>40.682225787925645</v>
      </c>
      <c r="AB85">
        <f>IF('Sheet to use'!$C$19&gt;S85,MAX('Sheet to use'!$C$22-Y85,0),0)</f>
        <v>0</v>
      </c>
      <c r="AC85">
        <f>IF('Sheet to use'!$C$19&gt;S85,MAX(Y85-'Sheet to use'!$C$22,0),0)</f>
        <v>9.487460948267156</v>
      </c>
      <c r="AD85">
        <f>IF('Sheet to use'!$C$19=0,IF($S85&lt;'Hidden calculations'!$C$36,'Hidden calculations'!$D$36,W85),0)</f>
        <v>0</v>
      </c>
      <c r="AE85">
        <f>IF(AND('Sheet to use'!$C$19=0,$S85&lt;'Hidden calculations'!$C$36),'Hidden calculations'!$E$36-'Hidden calculations'!$D$36,0)</f>
        <v>0</v>
      </c>
    </row>
    <row r="86" spans="19:31" ht="12.75">
      <c r="S86">
        <f t="shared" si="2"/>
        <v>16.799999999999972</v>
      </c>
      <c r="T86">
        <f>+'Hidden calculations'!$A$40+'Hidden calculations'!$C$40*S86+'Hidden calculations'!$E$40*S86^2+'Hidden calculations'!$G$40*S86^3</f>
        <v>892.0803555555549</v>
      </c>
      <c r="U86">
        <f>+'Hidden calculations'!$A$42+'Hidden calculations'!$C$42*S86+'Hidden calculations'!$E$42*S86^2+'Hidden calculations'!$G$42*S86^3</f>
        <v>27.008000000000003</v>
      </c>
      <c r="V86">
        <f>+'Hidden calculations'!$A$44+'Hidden calculations'!$C$44*S86+'Hidden calculations'!$E$44*S86^2+'Hidden calculations'!$G$44*S86^3</f>
        <v>536.5247999999992</v>
      </c>
      <c r="W86">
        <f>+'Hidden calculations'!$A$46+'Hidden calculations'!$C$46*S86+'Hidden calculations'!$E$46*S86^2+'Hidden calculations'!$G$46*S86^3</f>
        <v>31.936000000000007</v>
      </c>
      <c r="X86">
        <f>+'Hidden calculations'!$A$48+'Hidden calculations'!$C$48*S86+'Hidden calculations'!$E$48*S86^2+'Hidden calculations'!$G$48/S86</f>
        <v>53.100021164021214</v>
      </c>
      <c r="Y86">
        <f>+'Sheet to use'!$B$15</f>
        <v>50.1696867361928</v>
      </c>
      <c r="AA86">
        <f>IF('Sheet to use'!$C$19&gt;S86,MIN(Y86,'Sheet to use'!$C$22),0)</f>
        <v>40.682225787925645</v>
      </c>
      <c r="AB86">
        <f>IF('Sheet to use'!$C$19&gt;S86,MAX('Sheet to use'!$C$22-Y86,0),0)</f>
        <v>0</v>
      </c>
      <c r="AC86">
        <f>IF('Sheet to use'!$C$19&gt;S86,MAX(Y86-'Sheet to use'!$C$22,0),0)</f>
        <v>9.487460948267156</v>
      </c>
      <c r="AD86">
        <f>IF('Sheet to use'!$C$19=0,IF($S86&lt;'Hidden calculations'!$C$36,'Hidden calculations'!$D$36,W86),0)</f>
        <v>0</v>
      </c>
      <c r="AE86">
        <f>IF(AND('Sheet to use'!$C$19=0,$S86&lt;'Hidden calculations'!$C$36),'Hidden calculations'!$E$36-'Hidden calculations'!$D$36,0)</f>
        <v>0</v>
      </c>
    </row>
    <row r="87" spans="19:31" ht="12.75">
      <c r="S87">
        <f t="shared" si="2"/>
        <v>16.99999999999997</v>
      </c>
      <c r="T87">
        <f>+'Hidden calculations'!$A$40+'Hidden calculations'!$C$40*S87+'Hidden calculations'!$E$40*S87^2+'Hidden calculations'!$G$40*S87^3</f>
        <v>897.4777777777771</v>
      </c>
      <c r="U87">
        <f>+'Hidden calculations'!$A$42+'Hidden calculations'!$C$42*S87+'Hidden calculations'!$E$42*S87^2+'Hidden calculations'!$G$42*S87^3</f>
        <v>26.96666666666667</v>
      </c>
      <c r="V87">
        <f>+'Hidden calculations'!$A$44+'Hidden calculations'!$C$44*S87+'Hidden calculations'!$E$44*S87^2+'Hidden calculations'!$G$44*S87^3</f>
        <v>541.9222222222214</v>
      </c>
      <c r="W87">
        <f>+'Hidden calculations'!$A$46+'Hidden calculations'!$C$46*S87+'Hidden calculations'!$E$46*S87^2+'Hidden calculations'!$G$46*S87^3</f>
        <v>31.877777777777787</v>
      </c>
      <c r="X87">
        <f>+'Hidden calculations'!$A$48+'Hidden calculations'!$C$48*S87+'Hidden calculations'!$E$48*S87^2+'Hidden calculations'!$G$48/S87</f>
        <v>52.792810457516396</v>
      </c>
      <c r="Y87">
        <f>+'Sheet to use'!$B$15</f>
        <v>50.1696867361928</v>
      </c>
      <c r="AA87">
        <f>IF('Sheet to use'!$C$19&gt;S87,MIN(Y87,'Sheet to use'!$C$22),0)</f>
        <v>40.682225787925645</v>
      </c>
      <c r="AB87">
        <f>IF('Sheet to use'!$C$19&gt;S87,MAX('Sheet to use'!$C$22-Y87,0),0)</f>
        <v>0</v>
      </c>
      <c r="AC87">
        <f>IF('Sheet to use'!$C$19&gt;S87,MAX(Y87-'Sheet to use'!$C$22,0),0)</f>
        <v>9.487460948267156</v>
      </c>
      <c r="AD87">
        <f>IF('Sheet to use'!$C$19=0,IF($S87&lt;'Hidden calculations'!$C$36,'Hidden calculations'!$D$36,W87),0)</f>
        <v>0</v>
      </c>
      <c r="AE87">
        <f>IF(AND('Sheet to use'!$C$19=0,$S87&lt;'Hidden calculations'!$C$36),'Hidden calculations'!$E$36-'Hidden calculations'!$D$36,0)</f>
        <v>0</v>
      </c>
    </row>
    <row r="88" spans="19:31" ht="12.75">
      <c r="S88">
        <f t="shared" si="2"/>
        <v>17.19999999999997</v>
      </c>
      <c r="T88">
        <f>+'Hidden calculations'!$A$40+'Hidden calculations'!$C$40*S88+'Hidden calculations'!$E$40*S88^2+'Hidden calculations'!$G$40*S88^3</f>
        <v>902.8671999999993</v>
      </c>
      <c r="U88">
        <f>+'Hidden calculations'!$A$42+'Hidden calculations'!$C$42*S88+'Hidden calculations'!$E$42*S88^2+'Hidden calculations'!$G$42*S88^3</f>
        <v>26.928000000000004</v>
      </c>
      <c r="V88">
        <f>+'Hidden calculations'!$A$44+'Hidden calculations'!$C$44*S88+'Hidden calculations'!$E$44*S88^2+'Hidden calculations'!$G$44*S88^3</f>
        <v>547.3116444444437</v>
      </c>
      <c r="W88">
        <f>+'Hidden calculations'!$A$46+'Hidden calculations'!$C$46*S88+'Hidden calculations'!$E$46*S88^2+'Hidden calculations'!$G$46*S88^3</f>
        <v>31.820444444444455</v>
      </c>
      <c r="X88">
        <f>+'Hidden calculations'!$A$48+'Hidden calculations'!$C$48*S88+'Hidden calculations'!$E$48*S88^2+'Hidden calculations'!$G$48/S88</f>
        <v>52.49227906976749</v>
      </c>
      <c r="Y88">
        <f>+'Sheet to use'!$B$15</f>
        <v>50.1696867361928</v>
      </c>
      <c r="AA88">
        <f>IF('Sheet to use'!$C$19&gt;S88,MIN(Y88,'Sheet to use'!$C$22),0)</f>
        <v>40.682225787925645</v>
      </c>
      <c r="AB88">
        <f>IF('Sheet to use'!$C$19&gt;S88,MAX('Sheet to use'!$C$22-Y88,0),0)</f>
        <v>0</v>
      </c>
      <c r="AC88">
        <f>IF('Sheet to use'!$C$19&gt;S88,MAX(Y88-'Sheet to use'!$C$22,0),0)</f>
        <v>9.487460948267156</v>
      </c>
      <c r="AD88">
        <f>IF('Sheet to use'!$C$19=0,IF($S88&lt;'Hidden calculations'!$C$36,'Hidden calculations'!$D$36,W88),0)</f>
        <v>0</v>
      </c>
      <c r="AE88">
        <f>IF(AND('Sheet to use'!$C$19=0,$S88&lt;'Hidden calculations'!$C$36),'Hidden calculations'!$E$36-'Hidden calculations'!$D$36,0)</f>
        <v>0</v>
      </c>
    </row>
    <row r="89" spans="19:31" ht="12.75">
      <c r="S89">
        <f t="shared" si="2"/>
        <v>17.39999999999997</v>
      </c>
      <c r="T89">
        <f>+'Hidden calculations'!$A$40+'Hidden calculations'!$C$40*S89+'Hidden calculations'!$E$40*S89^2+'Hidden calculations'!$G$40*S89^3</f>
        <v>908.2491555555549</v>
      </c>
      <c r="U89">
        <f>+'Hidden calculations'!$A$42+'Hidden calculations'!$C$42*S89+'Hidden calculations'!$E$42*S89^2+'Hidden calculations'!$G$42*S89^3</f>
        <v>26.892000000000003</v>
      </c>
      <c r="V89">
        <f>+'Hidden calculations'!$A$44+'Hidden calculations'!$C$44*S89+'Hidden calculations'!$E$44*S89^2+'Hidden calculations'!$G$44*S89^3</f>
        <v>552.6935999999993</v>
      </c>
      <c r="W89">
        <f>+'Hidden calculations'!$A$46+'Hidden calculations'!$C$46*S89+'Hidden calculations'!$E$46*S89^2+'Hidden calculations'!$G$46*S89^3</f>
        <v>31.76400000000001</v>
      </c>
      <c r="X89">
        <f>+'Hidden calculations'!$A$48+'Hidden calculations'!$C$48*S89+'Hidden calculations'!$E$48*S89^2+'Hidden calculations'!$G$48/S89</f>
        <v>52.198227330779105</v>
      </c>
      <c r="Y89">
        <f>+'Sheet to use'!$B$15</f>
        <v>50.1696867361928</v>
      </c>
      <c r="AA89">
        <f>IF('Sheet to use'!$C$19&gt;S89,MIN(Y89,'Sheet to use'!$C$22),0)</f>
        <v>40.682225787925645</v>
      </c>
      <c r="AB89">
        <f>IF('Sheet to use'!$C$19&gt;S89,MAX('Sheet to use'!$C$22-Y89,0),0)</f>
        <v>0</v>
      </c>
      <c r="AC89">
        <f>IF('Sheet to use'!$C$19&gt;S89,MAX(Y89-'Sheet to use'!$C$22,0),0)</f>
        <v>9.487460948267156</v>
      </c>
      <c r="AD89">
        <f>IF('Sheet to use'!$C$19=0,IF($S89&lt;'Hidden calculations'!$C$36,'Hidden calculations'!$D$36,W89),0)</f>
        <v>0</v>
      </c>
      <c r="AE89">
        <f>IF(AND('Sheet to use'!$C$19=0,$S89&lt;'Hidden calculations'!$C$36),'Hidden calculations'!$E$36-'Hidden calculations'!$D$36,0)</f>
        <v>0</v>
      </c>
    </row>
    <row r="90" spans="19:31" ht="12.75">
      <c r="S90">
        <f t="shared" si="2"/>
        <v>17.59999999999997</v>
      </c>
      <c r="T90">
        <f>+'Hidden calculations'!$A$40+'Hidden calculations'!$C$40*S90+'Hidden calculations'!$E$40*S90^2+'Hidden calculations'!$G$40*S90^3</f>
        <v>913.6241777777772</v>
      </c>
      <c r="U90">
        <f>+'Hidden calculations'!$A$42+'Hidden calculations'!$C$42*S90+'Hidden calculations'!$E$42*S90^2+'Hidden calculations'!$G$42*S90^3</f>
        <v>26.858666666666668</v>
      </c>
      <c r="V90">
        <f>+'Hidden calculations'!$A$44+'Hidden calculations'!$C$44*S90+'Hidden calculations'!$E$44*S90^2+'Hidden calculations'!$G$44*S90^3</f>
        <v>558.0686222222214</v>
      </c>
      <c r="W90">
        <f>+'Hidden calculations'!$A$46+'Hidden calculations'!$C$46*S90+'Hidden calculations'!$E$46*S90^2+'Hidden calculations'!$G$46*S90^3</f>
        <v>31.708444444444453</v>
      </c>
      <c r="X90">
        <f>+'Hidden calculations'!$A$48+'Hidden calculations'!$C$48*S90+'Hidden calculations'!$E$48*S90^2+'Hidden calculations'!$G$48/S90</f>
        <v>51.9104646464647</v>
      </c>
      <c r="Y90">
        <f>+'Sheet to use'!$B$15</f>
        <v>50.1696867361928</v>
      </c>
      <c r="AA90">
        <f>IF('Sheet to use'!$C$19&gt;S90,MIN(Y90,'Sheet to use'!$C$22),0)</f>
        <v>40.682225787925645</v>
      </c>
      <c r="AB90">
        <f>IF('Sheet to use'!$C$19&gt;S90,MAX('Sheet to use'!$C$22-Y90,0),0)</f>
        <v>0</v>
      </c>
      <c r="AC90">
        <f>IF('Sheet to use'!$C$19&gt;S90,MAX(Y90-'Sheet to use'!$C$22,0),0)</f>
        <v>9.487460948267156</v>
      </c>
      <c r="AD90">
        <f>IF('Sheet to use'!$C$19=0,IF($S90&lt;'Hidden calculations'!$C$36,'Hidden calculations'!$D$36,W90),0)</f>
        <v>0</v>
      </c>
      <c r="AE90">
        <f>IF(AND('Sheet to use'!$C$19=0,$S90&lt;'Hidden calculations'!$C$36),'Hidden calculations'!$E$36-'Hidden calculations'!$D$36,0)</f>
        <v>0</v>
      </c>
    </row>
    <row r="91" spans="19:31" ht="12.75">
      <c r="S91">
        <f t="shared" si="2"/>
        <v>17.79999999999997</v>
      </c>
      <c r="T91">
        <f>+'Hidden calculations'!$A$40+'Hidden calculations'!$C$40*S91+'Hidden calculations'!$E$40*S91^2+'Hidden calculations'!$G$40*S91^3</f>
        <v>918.9927999999993</v>
      </c>
      <c r="U91">
        <f>+'Hidden calculations'!$A$42+'Hidden calculations'!$C$42*S91+'Hidden calculations'!$E$42*S91^2+'Hidden calculations'!$G$42*S91^3</f>
        <v>26.828000000000003</v>
      </c>
      <c r="V91">
        <f>+'Hidden calculations'!$A$44+'Hidden calculations'!$C$44*S91+'Hidden calculations'!$E$44*S91^2+'Hidden calculations'!$G$44*S91^3</f>
        <v>563.4372444444435</v>
      </c>
      <c r="W91">
        <f>+'Hidden calculations'!$A$46+'Hidden calculations'!$C$46*S91+'Hidden calculations'!$E$46*S91^2+'Hidden calculations'!$G$46*S91^3</f>
        <v>31.653777777777787</v>
      </c>
      <c r="X91">
        <f>+'Hidden calculations'!$A$48+'Hidden calculations'!$C$48*S91+'Hidden calculations'!$E$48*S91^2+'Hidden calculations'!$G$48/S91</f>
        <v>51.6288089887641</v>
      </c>
      <c r="Y91">
        <f>+'Sheet to use'!$B$15</f>
        <v>50.1696867361928</v>
      </c>
      <c r="AA91">
        <f>IF('Sheet to use'!$C$19&gt;S91,MIN(Y91,'Sheet to use'!$C$22),0)</f>
        <v>40.682225787925645</v>
      </c>
      <c r="AB91">
        <f>IF('Sheet to use'!$C$19&gt;S91,MAX('Sheet to use'!$C$22-Y91,0),0)</f>
        <v>0</v>
      </c>
      <c r="AC91">
        <f>IF('Sheet to use'!$C$19&gt;S91,MAX(Y91-'Sheet to use'!$C$22,0),0)</f>
        <v>9.487460948267156</v>
      </c>
      <c r="AD91">
        <f>IF('Sheet to use'!$C$19=0,IF($S91&lt;'Hidden calculations'!$C$36,'Hidden calculations'!$D$36,W91),0)</f>
        <v>0</v>
      </c>
      <c r="AE91">
        <f>IF(AND('Sheet to use'!$C$19=0,$S91&lt;'Hidden calculations'!$C$36),'Hidden calculations'!$E$36-'Hidden calculations'!$D$36,0)</f>
        <v>0</v>
      </c>
    </row>
    <row r="92" spans="19:31" ht="12.75">
      <c r="S92">
        <f t="shared" si="2"/>
        <v>17.999999999999968</v>
      </c>
      <c r="T92">
        <f>+'Hidden calculations'!$A$40+'Hidden calculations'!$C$40*S92+'Hidden calculations'!$E$40*S92^2+'Hidden calculations'!$G$40*S92^3</f>
        <v>924.3555555555548</v>
      </c>
      <c r="U92">
        <f>+'Hidden calculations'!$A$42+'Hidden calculations'!$C$42*S92+'Hidden calculations'!$E$42*S92^2+'Hidden calculations'!$G$42*S92^3</f>
        <v>26.8</v>
      </c>
      <c r="V92">
        <f>+'Hidden calculations'!$A$44+'Hidden calculations'!$C$44*S92+'Hidden calculations'!$E$44*S92^2+'Hidden calculations'!$G$44*S92^3</f>
        <v>568.7999999999992</v>
      </c>
      <c r="W92">
        <f>+'Hidden calculations'!$A$46+'Hidden calculations'!$C$46*S92+'Hidden calculations'!$E$46*S92^2+'Hidden calculations'!$G$46*S92^3</f>
        <v>31.60000000000001</v>
      </c>
      <c r="X92">
        <f>+'Hidden calculations'!$A$48+'Hidden calculations'!$C$48*S92+'Hidden calculations'!$E$48*S92^2+'Hidden calculations'!$G$48/S92</f>
        <v>51.35308641975314</v>
      </c>
      <c r="Y92">
        <f>+'Sheet to use'!$B$15</f>
        <v>50.1696867361928</v>
      </c>
      <c r="AA92">
        <f>IF('Sheet to use'!$C$19&gt;S92,MIN(Y92,'Sheet to use'!$C$22),0)</f>
        <v>40.682225787925645</v>
      </c>
      <c r="AB92">
        <f>IF('Sheet to use'!$C$19&gt;S92,MAX('Sheet to use'!$C$22-Y92,0),0)</f>
        <v>0</v>
      </c>
      <c r="AC92">
        <f>IF('Sheet to use'!$C$19&gt;S92,MAX(Y92-'Sheet to use'!$C$22,0),0)</f>
        <v>9.487460948267156</v>
      </c>
      <c r="AD92">
        <f>IF('Sheet to use'!$C$19=0,IF($S92&lt;'Hidden calculations'!$C$36,'Hidden calculations'!$D$36,W92),0)</f>
        <v>0</v>
      </c>
      <c r="AE92">
        <f>IF(AND('Sheet to use'!$C$19=0,$S92&lt;'Hidden calculations'!$C$36),'Hidden calculations'!$E$36-'Hidden calculations'!$D$36,0)</f>
        <v>0</v>
      </c>
    </row>
    <row r="93" spans="19:31" ht="12.75">
      <c r="S93">
        <f t="shared" si="2"/>
        <v>18.199999999999967</v>
      </c>
      <c r="T93">
        <f>+'Hidden calculations'!$A$40+'Hidden calculations'!$C$40*S93+'Hidden calculations'!$E$40*S93^2+'Hidden calculations'!$G$40*S93^3</f>
        <v>929.7129777777769</v>
      </c>
      <c r="U93">
        <f>+'Hidden calculations'!$A$42+'Hidden calculations'!$C$42*S93+'Hidden calculations'!$E$42*S93^2+'Hidden calculations'!$G$42*S93^3</f>
        <v>26.77466666666667</v>
      </c>
      <c r="V93">
        <f>+'Hidden calculations'!$A$44+'Hidden calculations'!$C$44*S93+'Hidden calculations'!$E$44*S93^2+'Hidden calculations'!$G$44*S93^3</f>
        <v>574.1574222222213</v>
      </c>
      <c r="W93">
        <f>+'Hidden calculations'!$A$46+'Hidden calculations'!$C$46*S93+'Hidden calculations'!$E$46*S93^2+'Hidden calculations'!$G$46*S93^3</f>
        <v>31.54711111111112</v>
      </c>
      <c r="X93">
        <f>+'Hidden calculations'!$A$48+'Hidden calculations'!$C$48*S93+'Hidden calculations'!$E$48*S93^2+'Hidden calculations'!$G$48/S93</f>
        <v>51.0831306471307</v>
      </c>
      <c r="Y93">
        <f>+'Sheet to use'!$B$15</f>
        <v>50.1696867361928</v>
      </c>
      <c r="AA93">
        <f>IF('Sheet to use'!$C$19&gt;S93,MIN(Y93,'Sheet to use'!$C$22),0)</f>
        <v>40.682225787925645</v>
      </c>
      <c r="AB93">
        <f>IF('Sheet to use'!$C$19&gt;S93,MAX('Sheet to use'!$C$22-Y93,0),0)</f>
        <v>0</v>
      </c>
      <c r="AC93">
        <f>IF('Sheet to use'!$C$19&gt;S93,MAX(Y93-'Sheet to use'!$C$22,0),0)</f>
        <v>9.487460948267156</v>
      </c>
      <c r="AD93">
        <f>IF('Sheet to use'!$C$19=0,IF($S93&lt;'Hidden calculations'!$C$36,'Hidden calculations'!$D$36,W93),0)</f>
        <v>0</v>
      </c>
      <c r="AE93">
        <f>IF(AND('Sheet to use'!$C$19=0,$S93&lt;'Hidden calculations'!$C$36),'Hidden calculations'!$E$36-'Hidden calculations'!$D$36,0)</f>
        <v>0</v>
      </c>
    </row>
    <row r="94" spans="19:31" ht="12.75">
      <c r="S94">
        <f t="shared" si="2"/>
        <v>18.399999999999967</v>
      </c>
      <c r="T94">
        <f>+'Hidden calculations'!$A$40+'Hidden calculations'!$C$40*S94+'Hidden calculations'!$E$40*S94^2+'Hidden calculations'!$G$40*S94^3</f>
        <v>935.0655999999992</v>
      </c>
      <c r="U94">
        <f>+'Hidden calculations'!$A$42+'Hidden calculations'!$C$42*S94+'Hidden calculations'!$E$42*S94^2+'Hidden calculations'!$G$42*S94^3</f>
        <v>26.752</v>
      </c>
      <c r="V94">
        <f>+'Hidden calculations'!$A$44+'Hidden calculations'!$C$44*S94+'Hidden calculations'!$E$44*S94^2+'Hidden calculations'!$G$44*S94^3</f>
        <v>579.5100444444436</v>
      </c>
      <c r="W94">
        <f>+'Hidden calculations'!$A$46+'Hidden calculations'!$C$46*S94+'Hidden calculations'!$E$46*S94^2+'Hidden calculations'!$G$46*S94^3</f>
        <v>31.495111111111118</v>
      </c>
      <c r="X94">
        <f>+'Hidden calculations'!$A$48+'Hidden calculations'!$C$48*S94+'Hidden calculations'!$E$48*S94^2+'Hidden calculations'!$G$48/S94</f>
        <v>50.8187826086957</v>
      </c>
      <c r="Y94">
        <f>+'Sheet to use'!$B$15</f>
        <v>50.1696867361928</v>
      </c>
      <c r="AA94">
        <f>IF('Sheet to use'!$C$19&gt;S94,MIN(Y94,'Sheet to use'!$C$22),0)</f>
        <v>40.682225787925645</v>
      </c>
      <c r="AB94">
        <f>IF('Sheet to use'!$C$19&gt;S94,MAX('Sheet to use'!$C$22-Y94,0),0)</f>
        <v>0</v>
      </c>
      <c r="AC94">
        <f>IF('Sheet to use'!$C$19&gt;S94,MAX(Y94-'Sheet to use'!$C$22,0),0)</f>
        <v>9.487460948267156</v>
      </c>
      <c r="AD94">
        <f>IF('Sheet to use'!$C$19=0,IF($S94&lt;'Hidden calculations'!$C$36,'Hidden calculations'!$D$36,W94),0)</f>
        <v>0</v>
      </c>
      <c r="AE94">
        <f>IF(AND('Sheet to use'!$C$19=0,$S94&lt;'Hidden calculations'!$C$36),'Hidden calculations'!$E$36-'Hidden calculations'!$D$36,0)</f>
        <v>0</v>
      </c>
    </row>
    <row r="95" spans="19:31" ht="12.75">
      <c r="S95">
        <f t="shared" si="2"/>
        <v>18.599999999999966</v>
      </c>
      <c r="T95">
        <f>+'Hidden calculations'!$A$40+'Hidden calculations'!$C$40*S95+'Hidden calculations'!$E$40*S95^2+'Hidden calculations'!$G$40*S95^3</f>
        <v>940.4139555555547</v>
      </c>
      <c r="U95">
        <f>+'Hidden calculations'!$A$42+'Hidden calculations'!$C$42*S95+'Hidden calculations'!$E$42*S95^2+'Hidden calculations'!$G$42*S95^3</f>
        <v>26.732</v>
      </c>
      <c r="V95">
        <f>+'Hidden calculations'!$A$44+'Hidden calculations'!$C$44*S95+'Hidden calculations'!$E$44*S95^2+'Hidden calculations'!$G$44*S95^3</f>
        <v>584.858399999999</v>
      </c>
      <c r="W95">
        <f>+'Hidden calculations'!$A$46+'Hidden calculations'!$C$46*S95+'Hidden calculations'!$E$46*S95^2+'Hidden calculations'!$G$46*S95^3</f>
        <v>31.44400000000001</v>
      </c>
      <c r="X95">
        <f>+'Hidden calculations'!$A$48+'Hidden calculations'!$C$48*S95+'Hidden calculations'!$E$48*S95^2+'Hidden calculations'!$G$48/S95</f>
        <v>50.55989008363207</v>
      </c>
      <c r="Y95">
        <f>+'Sheet to use'!$B$15</f>
        <v>50.1696867361928</v>
      </c>
      <c r="AA95">
        <f>IF('Sheet to use'!$C$19&gt;S95,MIN(Y95,'Sheet to use'!$C$22),0)</f>
        <v>40.682225787925645</v>
      </c>
      <c r="AB95">
        <f>IF('Sheet to use'!$C$19&gt;S95,MAX('Sheet to use'!$C$22-Y95,0),0)</f>
        <v>0</v>
      </c>
      <c r="AC95">
        <f>IF('Sheet to use'!$C$19&gt;S95,MAX(Y95-'Sheet to use'!$C$22,0),0)</f>
        <v>9.487460948267156</v>
      </c>
      <c r="AD95">
        <f>IF('Sheet to use'!$C$19=0,IF($S95&lt;'Hidden calculations'!$C$36,'Hidden calculations'!$D$36,W95),0)</f>
        <v>0</v>
      </c>
      <c r="AE95">
        <f>IF(AND('Sheet to use'!$C$19=0,$S95&lt;'Hidden calculations'!$C$36),'Hidden calculations'!$E$36-'Hidden calculations'!$D$36,0)</f>
        <v>0</v>
      </c>
    </row>
    <row r="96" spans="19:31" ht="12.75">
      <c r="S96">
        <f t="shared" si="2"/>
        <v>18.799999999999965</v>
      </c>
      <c r="T96">
        <f>+'Hidden calculations'!$A$40+'Hidden calculations'!$C$40*S96+'Hidden calculations'!$E$40*S96^2+'Hidden calculations'!$G$40*S96^3</f>
        <v>945.758577777777</v>
      </c>
      <c r="U96">
        <f>+'Hidden calculations'!$A$42+'Hidden calculations'!$C$42*S96+'Hidden calculations'!$E$42*S96^2+'Hidden calculations'!$G$42*S96^3</f>
        <v>26.714666666666666</v>
      </c>
      <c r="V96">
        <f>+'Hidden calculations'!$A$44+'Hidden calculations'!$C$44*S96+'Hidden calculations'!$E$44*S96^2+'Hidden calculations'!$G$44*S96^3</f>
        <v>590.2030222222213</v>
      </c>
      <c r="W96">
        <f>+'Hidden calculations'!$A$46+'Hidden calculations'!$C$46*S96+'Hidden calculations'!$E$46*S96^2+'Hidden calculations'!$G$46*S96^3</f>
        <v>31.393777777777785</v>
      </c>
      <c r="X96">
        <f>+'Hidden calculations'!$A$48+'Hidden calculations'!$C$48*S96+'Hidden calculations'!$E$48*S96^2+'Hidden calculations'!$G$48/S96</f>
        <v>50.30630732860526</v>
      </c>
      <c r="Y96">
        <f>+'Sheet to use'!$B$15</f>
        <v>50.1696867361928</v>
      </c>
      <c r="AA96">
        <f>IF('Sheet to use'!$C$19&gt;S96,MIN(Y96,'Sheet to use'!$C$22),0)</f>
        <v>40.682225787925645</v>
      </c>
      <c r="AB96">
        <f>IF('Sheet to use'!$C$19&gt;S96,MAX('Sheet to use'!$C$22-Y96,0),0)</f>
        <v>0</v>
      </c>
      <c r="AC96">
        <f>IF('Sheet to use'!$C$19&gt;S96,MAX(Y96-'Sheet to use'!$C$22,0),0)</f>
        <v>9.487460948267156</v>
      </c>
      <c r="AD96">
        <f>IF('Sheet to use'!$C$19=0,IF($S96&lt;'Hidden calculations'!$C$36,'Hidden calculations'!$D$36,W96),0)</f>
        <v>0</v>
      </c>
      <c r="AE96">
        <f>IF(AND('Sheet to use'!$C$19=0,$S96&lt;'Hidden calculations'!$C$36),'Hidden calculations'!$E$36-'Hidden calculations'!$D$36,0)</f>
        <v>0</v>
      </c>
    </row>
    <row r="97" spans="19:31" ht="12.75">
      <c r="S97">
        <f t="shared" si="2"/>
        <v>18.999999999999964</v>
      </c>
      <c r="T97">
        <f>+'Hidden calculations'!$A$40+'Hidden calculations'!$C$40*S97+'Hidden calculations'!$E$40*S97^2+'Hidden calculations'!$G$40*S97^3</f>
        <v>951.0999999999991</v>
      </c>
      <c r="U97">
        <f>+'Hidden calculations'!$A$42+'Hidden calculations'!$C$42*S97+'Hidden calculations'!$E$42*S97^2+'Hidden calculations'!$G$42*S97^3</f>
        <v>26.699999999999996</v>
      </c>
      <c r="V97">
        <f>+'Hidden calculations'!$A$44+'Hidden calculations'!$C$44*S97+'Hidden calculations'!$E$44*S97^2+'Hidden calculations'!$G$44*S97^3</f>
        <v>595.5444444444435</v>
      </c>
      <c r="W97">
        <f>+'Hidden calculations'!$A$46+'Hidden calculations'!$C$46*S97+'Hidden calculations'!$E$46*S97^2+'Hidden calculations'!$G$46*S97^3</f>
        <v>31.344444444444452</v>
      </c>
      <c r="X97">
        <f>+'Hidden calculations'!$A$48+'Hidden calculations'!$C$48*S97+'Hidden calculations'!$E$48*S97^2+'Hidden calculations'!$G$48/S97</f>
        <v>50.05789473684216</v>
      </c>
      <c r="Y97">
        <f>+'Sheet to use'!$B$15</f>
        <v>50.1696867361928</v>
      </c>
      <c r="AA97">
        <f>IF('Sheet to use'!$C$19&gt;S97,MIN(Y97,'Sheet to use'!$C$22),0)</f>
        <v>40.682225787925645</v>
      </c>
      <c r="AB97">
        <f>IF('Sheet to use'!$C$19&gt;S97,MAX('Sheet to use'!$C$22-Y97,0),0)</f>
        <v>0</v>
      </c>
      <c r="AC97">
        <f>IF('Sheet to use'!$C$19&gt;S97,MAX(Y97-'Sheet to use'!$C$22,0),0)</f>
        <v>9.487460948267156</v>
      </c>
      <c r="AD97">
        <f>IF('Sheet to use'!$C$19=0,IF($S97&lt;'Hidden calculations'!$C$36,'Hidden calculations'!$D$36,W97),0)</f>
        <v>0</v>
      </c>
      <c r="AE97">
        <f>IF(AND('Sheet to use'!$C$19=0,$S97&lt;'Hidden calculations'!$C$36),'Hidden calculations'!$E$36-'Hidden calculations'!$D$36,0)</f>
        <v>0</v>
      </c>
    </row>
    <row r="98" spans="19:31" ht="12.75">
      <c r="S98">
        <f t="shared" si="2"/>
        <v>19.199999999999964</v>
      </c>
      <c r="T98">
        <f>+'Hidden calculations'!$A$40+'Hidden calculations'!$C$40*S98+'Hidden calculations'!$E$40*S98^2+'Hidden calculations'!$G$40*S98^3</f>
        <v>956.4387555555547</v>
      </c>
      <c r="U98">
        <f>+'Hidden calculations'!$A$42+'Hidden calculations'!$C$42*S98+'Hidden calculations'!$E$42*S98^2+'Hidden calculations'!$G$42*S98^3</f>
        <v>26.688</v>
      </c>
      <c r="V98">
        <f>+'Hidden calculations'!$A$44+'Hidden calculations'!$C$44*S98+'Hidden calculations'!$E$44*S98^2+'Hidden calculations'!$G$44*S98^3</f>
        <v>600.883199999999</v>
      </c>
      <c r="W98">
        <f>+'Hidden calculations'!$A$46+'Hidden calculations'!$C$46*S98+'Hidden calculations'!$E$46*S98^2+'Hidden calculations'!$G$46*S98^3</f>
        <v>31.29600000000001</v>
      </c>
      <c r="X98">
        <f>+'Hidden calculations'!$A$48+'Hidden calculations'!$C$48*S98+'Hidden calculations'!$E$48*S98^2+'Hidden calculations'!$G$48/S98</f>
        <v>49.81451851851857</v>
      </c>
      <c r="Y98">
        <f>+'Sheet to use'!$B$15</f>
        <v>50.1696867361928</v>
      </c>
      <c r="AA98">
        <f>IF('Sheet to use'!$C$19&gt;S98,MIN(Y98,'Sheet to use'!$C$22),0)</f>
        <v>40.682225787925645</v>
      </c>
      <c r="AB98">
        <f>IF('Sheet to use'!$C$19&gt;S98,MAX('Sheet to use'!$C$22-Y98,0),0)</f>
        <v>0</v>
      </c>
      <c r="AC98">
        <f>IF('Sheet to use'!$C$19&gt;S98,MAX(Y98-'Sheet to use'!$C$22,0),0)</f>
        <v>9.487460948267156</v>
      </c>
      <c r="AD98">
        <f>IF('Sheet to use'!$C$19=0,IF($S98&lt;'Hidden calculations'!$C$36,'Hidden calculations'!$D$36,W98),0)</f>
        <v>0</v>
      </c>
      <c r="AE98">
        <f>IF(AND('Sheet to use'!$C$19=0,$S98&lt;'Hidden calculations'!$C$36),'Hidden calculations'!$E$36-'Hidden calculations'!$D$36,0)</f>
        <v>0</v>
      </c>
    </row>
    <row r="99" spans="19:31" ht="12.75">
      <c r="S99">
        <f t="shared" si="2"/>
        <v>19.399999999999963</v>
      </c>
      <c r="T99">
        <f>+'Hidden calculations'!$A$40+'Hidden calculations'!$C$40*S99+'Hidden calculations'!$E$40*S99^2+'Hidden calculations'!$G$40*S99^3</f>
        <v>961.775377777777</v>
      </c>
      <c r="U99">
        <f>+'Hidden calculations'!$A$42+'Hidden calculations'!$C$42*S99+'Hidden calculations'!$E$42*S99^2+'Hidden calculations'!$G$42*S99^3</f>
        <v>26.678666666666665</v>
      </c>
      <c r="V99">
        <f>+'Hidden calculations'!$A$44+'Hidden calculations'!$C$44*S99+'Hidden calculations'!$E$44*S99^2+'Hidden calculations'!$G$44*S99^3</f>
        <v>606.2198222222212</v>
      </c>
      <c r="W99">
        <f>+'Hidden calculations'!$A$46+'Hidden calculations'!$C$46*S99+'Hidden calculations'!$E$46*S99^2+'Hidden calculations'!$G$46*S99^3</f>
        <v>31.248444444444452</v>
      </c>
      <c r="X99">
        <f>+'Hidden calculations'!$A$48+'Hidden calculations'!$C$48*S99+'Hidden calculations'!$E$48*S99^2+'Hidden calculations'!$G$48/S99</f>
        <v>49.57605040091643</v>
      </c>
      <c r="Y99">
        <f>+'Sheet to use'!$B$15</f>
        <v>50.1696867361928</v>
      </c>
      <c r="AA99">
        <f>IF('Sheet to use'!$C$19&gt;S99,MIN(Y99,'Sheet to use'!$C$22),0)</f>
        <v>40.682225787925645</v>
      </c>
      <c r="AB99">
        <f>IF('Sheet to use'!$C$19&gt;S99,MAX('Sheet to use'!$C$22-Y99,0),0)</f>
        <v>0</v>
      </c>
      <c r="AC99">
        <f>IF('Sheet to use'!$C$19&gt;S99,MAX(Y99-'Sheet to use'!$C$22,0),0)</f>
        <v>9.487460948267156</v>
      </c>
      <c r="AD99">
        <f>IF('Sheet to use'!$C$19=0,IF($S99&lt;'Hidden calculations'!$C$36,'Hidden calculations'!$D$36,W99),0)</f>
        <v>0</v>
      </c>
      <c r="AE99">
        <f>IF(AND('Sheet to use'!$C$19=0,$S99&lt;'Hidden calculations'!$C$36),'Hidden calculations'!$E$36-'Hidden calculations'!$D$36,0)</f>
        <v>0</v>
      </c>
    </row>
    <row r="100" spans="19:31" ht="12.75">
      <c r="S100">
        <f t="shared" si="2"/>
        <v>19.599999999999962</v>
      </c>
      <c r="T100">
        <f>+'Hidden calculations'!$A$40+'Hidden calculations'!$C$40*S100+'Hidden calculations'!$E$40*S100^2+'Hidden calculations'!$G$40*S100^3</f>
        <v>967.1103999999992</v>
      </c>
      <c r="U100">
        <f>+'Hidden calculations'!$A$42+'Hidden calculations'!$C$42*S100+'Hidden calculations'!$E$42*S100^2+'Hidden calculations'!$G$42*S100^3</f>
        <v>26.671999999999997</v>
      </c>
      <c r="V100">
        <f>+'Hidden calculations'!$A$44+'Hidden calculations'!$C$44*S100+'Hidden calculations'!$E$44*S100^2+'Hidden calculations'!$G$44*S100^3</f>
        <v>611.5548444444433</v>
      </c>
      <c r="W100">
        <f>+'Hidden calculations'!$A$46+'Hidden calculations'!$C$46*S100+'Hidden calculations'!$E$46*S100^2+'Hidden calculations'!$G$46*S100^3</f>
        <v>31.201777777777785</v>
      </c>
      <c r="X100">
        <f>+'Hidden calculations'!$A$48+'Hidden calculations'!$C$48*S100+'Hidden calculations'!$E$48*S100^2+'Hidden calculations'!$G$48/S100</f>
        <v>49.34236734693883</v>
      </c>
      <c r="Y100">
        <f>+'Sheet to use'!$B$15</f>
        <v>50.1696867361928</v>
      </c>
      <c r="AA100">
        <f>IF('Sheet to use'!$C$19&gt;S100,MIN(Y100,'Sheet to use'!$C$22),0)</f>
        <v>40.682225787925645</v>
      </c>
      <c r="AB100">
        <f>IF('Sheet to use'!$C$19&gt;S100,MAX('Sheet to use'!$C$22-Y100,0),0)</f>
        <v>0</v>
      </c>
      <c r="AC100">
        <f>IF('Sheet to use'!$C$19&gt;S100,MAX(Y100-'Sheet to use'!$C$22,0),0)</f>
        <v>9.487460948267156</v>
      </c>
      <c r="AD100">
        <f>IF('Sheet to use'!$C$19=0,IF($S100&lt;'Hidden calculations'!$C$36,'Hidden calculations'!$D$36,W100),0)</f>
        <v>0</v>
      </c>
      <c r="AE100">
        <f>IF(AND('Sheet to use'!$C$19=0,$S100&lt;'Hidden calculations'!$C$36),'Hidden calculations'!$E$36-'Hidden calculations'!$D$36,0)</f>
        <v>0</v>
      </c>
    </row>
    <row r="101" spans="19:31" ht="12.75">
      <c r="S101">
        <f t="shared" si="2"/>
        <v>19.79999999999996</v>
      </c>
      <c r="T101">
        <f>+'Hidden calculations'!$A$40+'Hidden calculations'!$C$40*S101+'Hidden calculations'!$E$40*S101^2+'Hidden calculations'!$G$40*S101^3</f>
        <v>972.4443555555546</v>
      </c>
      <c r="U101">
        <f>+'Hidden calculations'!$A$42+'Hidden calculations'!$C$42*S101+'Hidden calculations'!$E$42*S101^2+'Hidden calculations'!$G$42*S101^3</f>
        <v>26.668</v>
      </c>
      <c r="V101">
        <f>+'Hidden calculations'!$A$44+'Hidden calculations'!$C$44*S101+'Hidden calculations'!$E$44*S101^2+'Hidden calculations'!$G$44*S101^3</f>
        <v>616.8887999999989</v>
      </c>
      <c r="W101">
        <f>+'Hidden calculations'!$A$46+'Hidden calculations'!$C$46*S101+'Hidden calculations'!$E$46*S101^2+'Hidden calculations'!$G$46*S101^3</f>
        <v>31.15600000000001</v>
      </c>
      <c r="X101">
        <f>+'Hidden calculations'!$A$48+'Hidden calculations'!$C$48*S101+'Hidden calculations'!$E$48*S101^2+'Hidden calculations'!$G$48/S101</f>
        <v>49.113351290684676</v>
      </c>
      <c r="Y101">
        <f>+'Sheet to use'!$B$15</f>
        <v>50.1696867361928</v>
      </c>
      <c r="AA101">
        <f>IF('Sheet to use'!$C$19&gt;S101,MIN(Y101,'Sheet to use'!$C$22),0)</f>
        <v>40.682225787925645</v>
      </c>
      <c r="AB101">
        <f>IF('Sheet to use'!$C$19&gt;S101,MAX('Sheet to use'!$C$22-Y101,0),0)</f>
        <v>0</v>
      </c>
      <c r="AC101">
        <f>IF('Sheet to use'!$C$19&gt;S101,MAX(Y101-'Sheet to use'!$C$22,0),0)</f>
        <v>9.487460948267156</v>
      </c>
      <c r="AD101">
        <f>IF('Sheet to use'!$C$19=0,IF($S101&lt;'Hidden calculations'!$C$36,'Hidden calculations'!$D$36,W101),0)</f>
        <v>0</v>
      </c>
      <c r="AE101">
        <f>IF(AND('Sheet to use'!$C$19=0,$S101&lt;'Hidden calculations'!$C$36),'Hidden calculations'!$E$36-'Hidden calculations'!$D$36,0)</f>
        <v>0</v>
      </c>
    </row>
    <row r="102" spans="19:31" ht="12.75">
      <c r="S102">
        <f t="shared" si="2"/>
        <v>19.99999999999996</v>
      </c>
      <c r="T102">
        <f>+'Hidden calculations'!$A$40+'Hidden calculations'!$C$40*S102+'Hidden calculations'!$E$40*S102^2+'Hidden calculations'!$G$40*S102^3</f>
        <v>977.7777777777768</v>
      </c>
      <c r="U102">
        <f>+'Hidden calculations'!$A$42+'Hidden calculations'!$C$42*S102+'Hidden calculations'!$E$42*S102^2+'Hidden calculations'!$G$42*S102^3</f>
        <v>26.666666666666664</v>
      </c>
      <c r="V102">
        <f>+'Hidden calculations'!$A$44+'Hidden calculations'!$C$44*S102+'Hidden calculations'!$E$44*S102^2+'Hidden calculations'!$G$44*S102^3</f>
        <v>622.2222222222211</v>
      </c>
      <c r="W102">
        <f>+'Hidden calculations'!$A$46+'Hidden calculations'!$C$46*S102+'Hidden calculations'!$E$46*S102^2+'Hidden calculations'!$G$46*S102^3</f>
        <v>31.11111111111112</v>
      </c>
      <c r="X102">
        <f>+'Hidden calculations'!$A$48+'Hidden calculations'!$C$48*S102+'Hidden calculations'!$E$48*S102^2+'Hidden calculations'!$G$48/S102</f>
        <v>48.88888888888894</v>
      </c>
      <c r="Y102">
        <f>+'Sheet to use'!$B$15</f>
        <v>50.1696867361928</v>
      </c>
      <c r="AA102">
        <f>IF('Sheet to use'!$C$19&gt;S102,MIN(Y102,'Sheet to use'!$C$22),0)</f>
        <v>40.682225787925645</v>
      </c>
      <c r="AB102">
        <f>IF('Sheet to use'!$C$19&gt;S102,MAX('Sheet to use'!$C$22-Y102,0),0)</f>
        <v>0</v>
      </c>
      <c r="AC102">
        <f>IF('Sheet to use'!$C$19&gt;S102,MAX(Y102-'Sheet to use'!$C$22,0),0)</f>
        <v>9.487460948267156</v>
      </c>
      <c r="AD102">
        <f>IF('Sheet to use'!$C$19=0,IF($S102&lt;'Hidden calculations'!$C$36,'Hidden calculations'!$D$36,W102),0)</f>
        <v>0</v>
      </c>
      <c r="AE102">
        <f>IF(AND('Sheet to use'!$C$19=0,$S102&lt;'Hidden calculations'!$C$36),'Hidden calculations'!$E$36-'Hidden calculations'!$D$36,0)</f>
        <v>0</v>
      </c>
    </row>
    <row r="103" spans="19:31" ht="12.75">
      <c r="S103">
        <f t="shared" si="2"/>
        <v>20.19999999999996</v>
      </c>
      <c r="T103">
        <f>+'Hidden calculations'!$A$40+'Hidden calculations'!$C$40*S103+'Hidden calculations'!$E$40*S103^2+'Hidden calculations'!$G$40*S103^3</f>
        <v>983.111199999999</v>
      </c>
      <c r="U103">
        <f>+'Hidden calculations'!$A$42+'Hidden calculations'!$C$42*S103+'Hidden calculations'!$E$42*S103^2+'Hidden calculations'!$G$42*S103^3</f>
        <v>26.667999999999996</v>
      </c>
      <c r="V103">
        <f>+'Hidden calculations'!$A$44+'Hidden calculations'!$C$44*S103+'Hidden calculations'!$E$44*S103^2+'Hidden calculations'!$G$44*S103^3</f>
        <v>627.5556444444434</v>
      </c>
      <c r="W103">
        <f>+'Hidden calculations'!$A$46+'Hidden calculations'!$C$46*S103+'Hidden calculations'!$E$46*S103^2+'Hidden calculations'!$G$46*S103^3</f>
        <v>31.06711111111112</v>
      </c>
      <c r="X103">
        <f>+'Hidden calculations'!$A$48+'Hidden calculations'!$C$48*S103+'Hidden calculations'!$E$48*S103^2+'Hidden calculations'!$G$48/S103</f>
        <v>48.668871287128766</v>
      </c>
      <c r="Y103">
        <f>+'Sheet to use'!$B$15</f>
        <v>50.1696867361928</v>
      </c>
      <c r="AA103">
        <f>IF('Sheet to use'!$C$19&gt;S103,MIN(Y103,'Sheet to use'!$C$22),0)</f>
        <v>40.682225787925645</v>
      </c>
      <c r="AB103">
        <f>IF('Sheet to use'!$C$19&gt;S103,MAX('Sheet to use'!$C$22-Y103,0),0)</f>
        <v>0</v>
      </c>
      <c r="AC103">
        <f>IF('Sheet to use'!$C$19&gt;S103,MAX(Y103-'Sheet to use'!$C$22,0),0)</f>
        <v>9.487460948267156</v>
      </c>
      <c r="AD103">
        <f>IF('Sheet to use'!$C$19=0,IF($S103&lt;'Hidden calculations'!$C$36,'Hidden calculations'!$D$36,W103),0)</f>
        <v>0</v>
      </c>
      <c r="AE103">
        <f>IF(AND('Sheet to use'!$C$19=0,$S103&lt;'Hidden calculations'!$C$36),'Hidden calculations'!$E$36-'Hidden calculations'!$D$36,0)</f>
        <v>0</v>
      </c>
    </row>
    <row r="104" spans="19:31" ht="12.75">
      <c r="S104">
        <f t="shared" si="2"/>
        <v>20.39999999999996</v>
      </c>
      <c r="T104">
        <f>+'Hidden calculations'!$A$40+'Hidden calculations'!$C$40*S104+'Hidden calculations'!$E$40*S104^2+'Hidden calculations'!$G$40*S104^3</f>
        <v>988.4451555555546</v>
      </c>
      <c r="U104">
        <f>+'Hidden calculations'!$A$42+'Hidden calculations'!$C$42*S104+'Hidden calculations'!$E$42*S104^2+'Hidden calculations'!$G$42*S104^3</f>
        <v>26.671999999999993</v>
      </c>
      <c r="V104">
        <f>+'Hidden calculations'!$A$44+'Hidden calculations'!$C$44*S104+'Hidden calculations'!$E$44*S104^2+'Hidden calculations'!$G$44*S104^3</f>
        <v>632.889599999999</v>
      </c>
      <c r="W104">
        <f>+'Hidden calculations'!$A$46+'Hidden calculations'!$C$46*S104+'Hidden calculations'!$E$46*S104^2+'Hidden calculations'!$G$46*S104^3</f>
        <v>31.024000000000008</v>
      </c>
      <c r="X104">
        <f>+'Hidden calculations'!$A$48+'Hidden calculations'!$C$48*S104+'Hidden calculations'!$E$48*S104^2+'Hidden calculations'!$G$48/S104</f>
        <v>48.453193899782185</v>
      </c>
      <c r="Y104">
        <f>+'Sheet to use'!$B$15</f>
        <v>50.1696867361928</v>
      </c>
      <c r="AA104">
        <f>IF('Sheet to use'!$C$19&gt;S104,MIN(Y104,'Sheet to use'!$C$22),0)</f>
        <v>40.682225787925645</v>
      </c>
      <c r="AB104">
        <f>IF('Sheet to use'!$C$19&gt;S104,MAX('Sheet to use'!$C$22-Y104,0),0)</f>
        <v>0</v>
      </c>
      <c r="AC104">
        <f>IF('Sheet to use'!$C$19&gt;S104,MAX(Y104-'Sheet to use'!$C$22,0),0)</f>
        <v>9.487460948267156</v>
      </c>
      <c r="AD104">
        <f>IF('Sheet to use'!$C$19=0,IF($S104&lt;'Hidden calculations'!$C$36,'Hidden calculations'!$D$36,W104),0)</f>
        <v>0</v>
      </c>
      <c r="AE104">
        <f>IF(AND('Sheet to use'!$C$19=0,$S104&lt;'Hidden calculations'!$C$36),'Hidden calculations'!$E$36-'Hidden calculations'!$D$36,0)</f>
        <v>0</v>
      </c>
    </row>
    <row r="105" spans="19:31" ht="12.75">
      <c r="S105">
        <f t="shared" si="2"/>
        <v>20.59999999999996</v>
      </c>
      <c r="T105">
        <f>+'Hidden calculations'!$A$40+'Hidden calculations'!$C$40*S105+'Hidden calculations'!$E$40*S105^2+'Hidden calculations'!$G$40*S105^3</f>
        <v>993.7801777777768</v>
      </c>
      <c r="U105">
        <f>+'Hidden calculations'!$A$42+'Hidden calculations'!$C$42*S105+'Hidden calculations'!$E$42*S105^2+'Hidden calculations'!$G$42*S105^3</f>
        <v>26.67866666666666</v>
      </c>
      <c r="V105">
        <f>+'Hidden calculations'!$A$44+'Hidden calculations'!$C$44*S105+'Hidden calculations'!$E$44*S105^2+'Hidden calculations'!$G$44*S105^3</f>
        <v>638.2246222222211</v>
      </c>
      <c r="W105">
        <f>+'Hidden calculations'!$A$46+'Hidden calculations'!$C$46*S105+'Hidden calculations'!$E$46*S105^2+'Hidden calculations'!$G$46*S105^3</f>
        <v>30.981777777777786</v>
      </c>
      <c r="X105">
        <f>+'Hidden calculations'!$A$48+'Hidden calculations'!$C$48*S105+'Hidden calculations'!$E$48*S105^2+'Hidden calculations'!$G$48/S105</f>
        <v>48.241756202804794</v>
      </c>
      <c r="Y105">
        <f>+'Sheet to use'!$B$15</f>
        <v>50.1696867361928</v>
      </c>
      <c r="AA105">
        <f>IF('Sheet to use'!$C$19&gt;S105,MIN(Y105,'Sheet to use'!$C$22),0)</f>
        <v>40.682225787925645</v>
      </c>
      <c r="AB105">
        <f>IF('Sheet to use'!$C$19&gt;S105,MAX('Sheet to use'!$C$22-Y105,0),0)</f>
        <v>0</v>
      </c>
      <c r="AC105">
        <f>IF('Sheet to use'!$C$19&gt;S105,MAX(Y105-'Sheet to use'!$C$22,0),0)</f>
        <v>9.487460948267156</v>
      </c>
      <c r="AD105">
        <f>IF('Sheet to use'!$C$19=0,IF($S105&lt;'Hidden calculations'!$C$36,'Hidden calculations'!$D$36,W105),0)</f>
        <v>0</v>
      </c>
      <c r="AE105">
        <f>IF(AND('Sheet to use'!$C$19=0,$S105&lt;'Hidden calculations'!$C$36),'Hidden calculations'!$E$36-'Hidden calculations'!$D$36,0)</f>
        <v>0</v>
      </c>
    </row>
    <row r="106" spans="19:31" ht="12.75">
      <c r="S106">
        <f t="shared" si="2"/>
        <v>20.799999999999958</v>
      </c>
      <c r="T106">
        <f>+'Hidden calculations'!$A$40+'Hidden calculations'!$C$40*S106+'Hidden calculations'!$E$40*S106^2+'Hidden calculations'!$G$40*S106^3</f>
        <v>999.116799999999</v>
      </c>
      <c r="U106">
        <f>+'Hidden calculations'!$A$42+'Hidden calculations'!$C$42*S106+'Hidden calculations'!$E$42*S106^2+'Hidden calculations'!$G$42*S106^3</f>
        <v>26.687999999999995</v>
      </c>
      <c r="V106">
        <f>+'Hidden calculations'!$A$44+'Hidden calculations'!$C$44*S106+'Hidden calculations'!$E$44*S106^2+'Hidden calculations'!$G$44*S106^3</f>
        <v>643.5612444444433</v>
      </c>
      <c r="W106">
        <f>+'Hidden calculations'!$A$46+'Hidden calculations'!$C$46*S106+'Hidden calculations'!$E$46*S106^2+'Hidden calculations'!$G$46*S106^3</f>
        <v>30.940444444444452</v>
      </c>
      <c r="X106">
        <f>+'Hidden calculations'!$A$48+'Hidden calculations'!$C$48*S106+'Hidden calculations'!$E$48*S106^2+'Hidden calculations'!$G$48/S106</f>
        <v>48.034461538461585</v>
      </c>
      <c r="Y106">
        <f>+'Sheet to use'!$B$15</f>
        <v>50.1696867361928</v>
      </c>
      <c r="AA106">
        <f>IF('Sheet to use'!$C$19&gt;S106,MIN(Y106,'Sheet to use'!$C$22),0)</f>
        <v>40.682225787925645</v>
      </c>
      <c r="AB106">
        <f>IF('Sheet to use'!$C$19&gt;S106,MAX('Sheet to use'!$C$22-Y106,0),0)</f>
        <v>0</v>
      </c>
      <c r="AC106">
        <f>IF('Sheet to use'!$C$19&gt;S106,MAX(Y106-'Sheet to use'!$C$22,0),0)</f>
        <v>9.487460948267156</v>
      </c>
      <c r="AD106">
        <f>IF('Sheet to use'!$C$19=0,IF($S106&lt;'Hidden calculations'!$C$36,'Hidden calculations'!$D$36,W106),0)</f>
        <v>0</v>
      </c>
      <c r="AE106">
        <f>IF(AND('Sheet to use'!$C$19=0,$S106&lt;'Hidden calculations'!$C$36),'Hidden calculations'!$E$36-'Hidden calculations'!$D$36,0)</f>
        <v>0</v>
      </c>
    </row>
    <row r="107" spans="19:31" ht="12.75">
      <c r="S107">
        <f t="shared" si="2"/>
        <v>20.999999999999957</v>
      </c>
      <c r="T107">
        <f>+'Hidden calculations'!$A$40+'Hidden calculations'!$C$40*S107+'Hidden calculations'!$E$40*S107^2+'Hidden calculations'!$G$40*S107^3</f>
        <v>1004.4555555555546</v>
      </c>
      <c r="U107">
        <f>+'Hidden calculations'!$A$42+'Hidden calculations'!$C$42*S107+'Hidden calculations'!$E$42*S107^2+'Hidden calculations'!$G$42*S107^3</f>
        <v>26.699999999999992</v>
      </c>
      <c r="V107">
        <f>+'Hidden calculations'!$A$44+'Hidden calculations'!$C$44*S107+'Hidden calculations'!$E$44*S107^2+'Hidden calculations'!$G$44*S107^3</f>
        <v>648.899999999999</v>
      </c>
      <c r="W107">
        <f>+'Hidden calculations'!$A$46+'Hidden calculations'!$C$46*S107+'Hidden calculations'!$E$46*S107^2+'Hidden calculations'!$G$46*S107^3</f>
        <v>30.90000000000001</v>
      </c>
      <c r="X107">
        <f>+'Hidden calculations'!$A$48+'Hidden calculations'!$C$48*S107+'Hidden calculations'!$E$48*S107^2+'Hidden calculations'!$G$48/S107</f>
        <v>47.831216931216986</v>
      </c>
      <c r="Y107">
        <f>+'Sheet to use'!$B$15</f>
        <v>50.1696867361928</v>
      </c>
      <c r="AA107">
        <f>IF('Sheet to use'!$C$19&gt;S107,MIN(Y107,'Sheet to use'!$C$22),0)</f>
        <v>40.682225787925645</v>
      </c>
      <c r="AB107">
        <f>IF('Sheet to use'!$C$19&gt;S107,MAX('Sheet to use'!$C$22-Y107,0),0)</f>
        <v>0</v>
      </c>
      <c r="AC107">
        <f>IF('Sheet to use'!$C$19&gt;S107,MAX(Y107-'Sheet to use'!$C$22,0),0)</f>
        <v>9.487460948267156</v>
      </c>
      <c r="AD107">
        <f>IF('Sheet to use'!$C$19=0,IF($S107&lt;'Hidden calculations'!$C$36,'Hidden calculations'!$D$36,W107),0)</f>
        <v>0</v>
      </c>
      <c r="AE107">
        <f>IF(AND('Sheet to use'!$C$19=0,$S107&lt;'Hidden calculations'!$C$36),'Hidden calculations'!$E$36-'Hidden calculations'!$D$36,0)</f>
        <v>0</v>
      </c>
    </row>
    <row r="108" spans="19:31" ht="12.75">
      <c r="S108">
        <f t="shared" si="2"/>
        <v>21.199999999999957</v>
      </c>
      <c r="T108">
        <f>+'Hidden calculations'!$A$40+'Hidden calculations'!$C$40*S108+'Hidden calculations'!$E$40*S108^2+'Hidden calculations'!$G$40*S108^3</f>
        <v>1009.7969777777769</v>
      </c>
      <c r="U108">
        <f>+'Hidden calculations'!$A$42+'Hidden calculations'!$C$42*S108+'Hidden calculations'!$E$42*S108^2+'Hidden calculations'!$G$42*S108^3</f>
        <v>26.71466666666666</v>
      </c>
      <c r="V108">
        <f>+'Hidden calculations'!$A$44+'Hidden calculations'!$C$44*S108+'Hidden calculations'!$E$44*S108^2+'Hidden calculations'!$G$44*S108^3</f>
        <v>654.241422222221</v>
      </c>
      <c r="W108">
        <f>+'Hidden calculations'!$A$46+'Hidden calculations'!$C$46*S108+'Hidden calculations'!$E$46*S108^2+'Hidden calculations'!$G$46*S108^3</f>
        <v>30.860444444444454</v>
      </c>
      <c r="X108">
        <f>+'Hidden calculations'!$A$48+'Hidden calculations'!$C$48*S108+'Hidden calculations'!$E$48*S108^2+'Hidden calculations'!$G$48/S108</f>
        <v>47.631932914046175</v>
      </c>
      <c r="Y108">
        <f>+'Sheet to use'!$B$15</f>
        <v>50.1696867361928</v>
      </c>
      <c r="AA108">
        <f>IF('Sheet to use'!$C$19&gt;S108,MIN(Y108,'Sheet to use'!$C$22),0)</f>
        <v>40.682225787925645</v>
      </c>
      <c r="AB108">
        <f>IF('Sheet to use'!$C$19&gt;S108,MAX('Sheet to use'!$C$22-Y108,0),0)</f>
        <v>0</v>
      </c>
      <c r="AC108">
        <f>IF('Sheet to use'!$C$19&gt;S108,MAX(Y108-'Sheet to use'!$C$22,0),0)</f>
        <v>9.487460948267156</v>
      </c>
      <c r="AD108">
        <f>IF('Sheet to use'!$C$19=0,IF($S108&lt;'Hidden calculations'!$C$36,'Hidden calculations'!$D$36,W108),0)</f>
        <v>0</v>
      </c>
      <c r="AE108">
        <f>IF(AND('Sheet to use'!$C$19=0,$S108&lt;'Hidden calculations'!$C$36),'Hidden calculations'!$E$36-'Hidden calculations'!$D$36,0)</f>
        <v>0</v>
      </c>
    </row>
    <row r="109" spans="19:31" ht="12.75">
      <c r="S109">
        <f t="shared" si="2"/>
        <v>21.399999999999956</v>
      </c>
      <c r="T109">
        <f>+'Hidden calculations'!$A$40+'Hidden calculations'!$C$40*S109+'Hidden calculations'!$E$40*S109^2+'Hidden calculations'!$G$40*S109^3</f>
        <v>1015.1415999999988</v>
      </c>
      <c r="U109">
        <f>+'Hidden calculations'!$A$42+'Hidden calculations'!$C$42*S109+'Hidden calculations'!$E$42*S109^2+'Hidden calculations'!$G$42*S109^3</f>
        <v>26.731999999999992</v>
      </c>
      <c r="V109">
        <f>+'Hidden calculations'!$A$44+'Hidden calculations'!$C$44*S109+'Hidden calculations'!$E$44*S109^2+'Hidden calculations'!$G$44*S109^3</f>
        <v>659.5860444444431</v>
      </c>
      <c r="W109">
        <f>+'Hidden calculations'!$A$46+'Hidden calculations'!$C$46*S109+'Hidden calculations'!$E$46*S109^2+'Hidden calculations'!$G$46*S109^3</f>
        <v>30.821777777777786</v>
      </c>
      <c r="X109">
        <f>+'Hidden calculations'!$A$48+'Hidden calculations'!$C$48*S109+'Hidden calculations'!$E$48*S109^2+'Hidden calculations'!$G$48/S109</f>
        <v>47.436523364486035</v>
      </c>
      <c r="Y109">
        <f>+'Sheet to use'!$B$15</f>
        <v>50.1696867361928</v>
      </c>
      <c r="AA109">
        <f>IF('Sheet to use'!$C$19&gt;S109,MIN(Y109,'Sheet to use'!$C$22),0)</f>
        <v>40.682225787925645</v>
      </c>
      <c r="AB109">
        <f>IF('Sheet to use'!$C$19&gt;S109,MAX('Sheet to use'!$C$22-Y109,0),0)</f>
        <v>0</v>
      </c>
      <c r="AC109">
        <f>IF('Sheet to use'!$C$19&gt;S109,MAX(Y109-'Sheet to use'!$C$22,0),0)</f>
        <v>9.487460948267156</v>
      </c>
      <c r="AD109">
        <f>IF('Sheet to use'!$C$19=0,IF($S109&lt;'Hidden calculations'!$C$36,'Hidden calculations'!$D$36,W109),0)</f>
        <v>0</v>
      </c>
      <c r="AE109">
        <f>IF(AND('Sheet to use'!$C$19=0,$S109&lt;'Hidden calculations'!$C$36),'Hidden calculations'!$E$36-'Hidden calculations'!$D$36,0)</f>
        <v>0</v>
      </c>
    </row>
    <row r="110" spans="19:31" ht="12.75">
      <c r="S110">
        <f t="shared" si="2"/>
        <v>21.599999999999955</v>
      </c>
      <c r="T110">
        <f>+'Hidden calculations'!$A$40+'Hidden calculations'!$C$40*S110+'Hidden calculations'!$E$40*S110^2+'Hidden calculations'!$G$40*S110^3</f>
        <v>1020.4899555555544</v>
      </c>
      <c r="U110">
        <f>+'Hidden calculations'!$A$42+'Hidden calculations'!$C$42*S110+'Hidden calculations'!$E$42*S110^2+'Hidden calculations'!$G$42*S110^3</f>
        <v>26.751999999999992</v>
      </c>
      <c r="V110">
        <f>+'Hidden calculations'!$A$44+'Hidden calculations'!$C$44*S110+'Hidden calculations'!$E$44*S110^2+'Hidden calculations'!$G$44*S110^3</f>
        <v>664.9343999999987</v>
      </c>
      <c r="W110">
        <f>+'Hidden calculations'!$A$46+'Hidden calculations'!$C$46*S110+'Hidden calculations'!$E$46*S110^2+'Hidden calculations'!$G$46*S110^3</f>
        <v>30.78400000000001</v>
      </c>
      <c r="X110">
        <f>+'Hidden calculations'!$A$48+'Hidden calculations'!$C$48*S110+'Hidden calculations'!$E$48*S110^2+'Hidden calculations'!$G$48/S110</f>
        <v>47.244905349794294</v>
      </c>
      <c r="Y110">
        <f>+'Sheet to use'!$B$15</f>
        <v>50.1696867361928</v>
      </c>
      <c r="AA110">
        <f>IF('Sheet to use'!$C$19&gt;S110,MIN(Y110,'Sheet to use'!$C$22),0)</f>
        <v>40.682225787925645</v>
      </c>
      <c r="AB110">
        <f>IF('Sheet to use'!$C$19&gt;S110,MAX('Sheet to use'!$C$22-Y110,0),0)</f>
        <v>0</v>
      </c>
      <c r="AC110">
        <f>IF('Sheet to use'!$C$19&gt;S110,MAX(Y110-'Sheet to use'!$C$22,0),0)</f>
        <v>9.487460948267156</v>
      </c>
      <c r="AD110">
        <f>IF('Sheet to use'!$C$19=0,IF($S110&lt;'Hidden calculations'!$C$36,'Hidden calculations'!$D$36,W110),0)</f>
        <v>0</v>
      </c>
      <c r="AE110">
        <f>IF(AND('Sheet to use'!$C$19=0,$S110&lt;'Hidden calculations'!$C$36),'Hidden calculations'!$E$36-'Hidden calculations'!$D$36,0)</f>
        <v>0</v>
      </c>
    </row>
    <row r="111" spans="19:31" ht="12.75">
      <c r="S111">
        <f t="shared" si="2"/>
        <v>21.799999999999955</v>
      </c>
      <c r="T111">
        <f>+'Hidden calculations'!$A$40+'Hidden calculations'!$C$40*S111+'Hidden calculations'!$E$40*S111^2+'Hidden calculations'!$G$40*S111^3</f>
        <v>1025.8425777777766</v>
      </c>
      <c r="U111">
        <f>+'Hidden calculations'!$A$42+'Hidden calculations'!$C$42*S111+'Hidden calculations'!$E$42*S111^2+'Hidden calculations'!$G$42*S111^3</f>
        <v>26.774666666666658</v>
      </c>
      <c r="V111">
        <f>+'Hidden calculations'!$A$44+'Hidden calculations'!$C$44*S111+'Hidden calculations'!$E$44*S111^2+'Hidden calculations'!$G$44*S111^3</f>
        <v>670.2870222222209</v>
      </c>
      <c r="W111">
        <f>+'Hidden calculations'!$A$46+'Hidden calculations'!$C$46*S111+'Hidden calculations'!$E$46*S111^2+'Hidden calculations'!$G$46*S111^3</f>
        <v>30.74711111111112</v>
      </c>
      <c r="X111">
        <f>+'Hidden calculations'!$A$48+'Hidden calculations'!$C$48*S111+'Hidden calculations'!$E$48*S111^2+'Hidden calculations'!$G$48/S111</f>
        <v>47.05699898063206</v>
      </c>
      <c r="Y111">
        <f>+'Sheet to use'!$B$15</f>
        <v>50.1696867361928</v>
      </c>
      <c r="AA111">
        <f>IF('Sheet to use'!$C$19&gt;S111,MIN(Y111,'Sheet to use'!$C$22),0)</f>
        <v>40.682225787925645</v>
      </c>
      <c r="AB111">
        <f>IF('Sheet to use'!$C$19&gt;S111,MAX('Sheet to use'!$C$22-Y111,0),0)</f>
        <v>0</v>
      </c>
      <c r="AC111">
        <f>IF('Sheet to use'!$C$19&gt;S111,MAX(Y111-'Sheet to use'!$C$22,0),0)</f>
        <v>9.487460948267156</v>
      </c>
      <c r="AD111">
        <f>IF('Sheet to use'!$C$19=0,IF($S111&lt;'Hidden calculations'!$C$36,'Hidden calculations'!$D$36,W111),0)</f>
        <v>0</v>
      </c>
      <c r="AE111">
        <f>IF(AND('Sheet to use'!$C$19=0,$S111&lt;'Hidden calculations'!$C$36),'Hidden calculations'!$E$36-'Hidden calculations'!$D$36,0)</f>
        <v>0</v>
      </c>
    </row>
    <row r="112" spans="19:31" ht="12.75">
      <c r="S112">
        <f t="shared" si="2"/>
        <v>21.999999999999954</v>
      </c>
      <c r="T112">
        <f>+'Hidden calculations'!$A$40+'Hidden calculations'!$C$40*S112+'Hidden calculations'!$E$40*S112^2+'Hidden calculations'!$G$40*S112^3</f>
        <v>1031.199999999999</v>
      </c>
      <c r="U112">
        <f>+'Hidden calculations'!$A$42+'Hidden calculations'!$C$42*S112+'Hidden calculations'!$E$42*S112^2+'Hidden calculations'!$G$42*S112^3</f>
        <v>26.79999999999999</v>
      </c>
      <c r="V112">
        <f>+'Hidden calculations'!$A$44+'Hidden calculations'!$C$44*S112+'Hidden calculations'!$E$44*S112^2+'Hidden calculations'!$G$44*S112^3</f>
        <v>675.6444444444431</v>
      </c>
      <c r="W112">
        <f>+'Hidden calculations'!$A$46+'Hidden calculations'!$C$46*S112+'Hidden calculations'!$E$46*S112^2+'Hidden calculations'!$G$46*S112^3</f>
        <v>30.71111111111112</v>
      </c>
      <c r="X112">
        <f>+'Hidden calculations'!$A$48+'Hidden calculations'!$C$48*S112+'Hidden calculations'!$E$48*S112^2+'Hidden calculations'!$G$48/S112</f>
        <v>46.87272727272732</v>
      </c>
      <c r="Y112">
        <f>+'Sheet to use'!$B$15</f>
        <v>50.1696867361928</v>
      </c>
      <c r="AA112">
        <f>IF('Sheet to use'!$C$19&gt;S112,MIN(Y112,'Sheet to use'!$C$22),0)</f>
        <v>40.682225787925645</v>
      </c>
      <c r="AB112">
        <f>IF('Sheet to use'!$C$19&gt;S112,MAX('Sheet to use'!$C$22-Y112,0),0)</f>
        <v>0</v>
      </c>
      <c r="AC112">
        <f>IF('Sheet to use'!$C$19&gt;S112,MAX(Y112-'Sheet to use'!$C$22,0),0)</f>
        <v>9.487460948267156</v>
      </c>
      <c r="AD112">
        <f>IF('Sheet to use'!$C$19=0,IF($S112&lt;'Hidden calculations'!$C$36,'Hidden calculations'!$D$36,W112),0)</f>
        <v>0</v>
      </c>
      <c r="AE112">
        <f>IF(AND('Sheet to use'!$C$19=0,$S112&lt;'Hidden calculations'!$C$36),'Hidden calculations'!$E$36-'Hidden calculations'!$D$36,0)</f>
        <v>0</v>
      </c>
    </row>
    <row r="113" spans="19:31" ht="12.75">
      <c r="S113">
        <f t="shared" si="2"/>
        <v>22.199999999999953</v>
      </c>
      <c r="T113">
        <f>+'Hidden calculations'!$A$40+'Hidden calculations'!$C$40*S113+'Hidden calculations'!$E$40*S113^2+'Hidden calculations'!$G$40*S113^3</f>
        <v>1036.5627555555545</v>
      </c>
      <c r="U113">
        <f>+'Hidden calculations'!$A$42+'Hidden calculations'!$C$42*S113+'Hidden calculations'!$E$42*S113^2+'Hidden calculations'!$G$42*S113^3</f>
        <v>26.82799999999999</v>
      </c>
      <c r="V113">
        <f>+'Hidden calculations'!$A$44+'Hidden calculations'!$C$44*S113+'Hidden calculations'!$E$44*S113^2+'Hidden calculations'!$G$44*S113^3</f>
        <v>681.0071999999989</v>
      </c>
      <c r="W113">
        <f>+'Hidden calculations'!$A$46+'Hidden calculations'!$C$46*S113+'Hidden calculations'!$E$46*S113^2+'Hidden calculations'!$G$46*S113^3</f>
        <v>30.67600000000001</v>
      </c>
      <c r="X113">
        <f>+'Hidden calculations'!$A$48+'Hidden calculations'!$C$48*S113+'Hidden calculations'!$E$48*S113^2+'Hidden calculations'!$G$48/S113</f>
        <v>46.69201601601607</v>
      </c>
      <c r="Y113">
        <f>+'Sheet to use'!$B$15</f>
        <v>50.1696867361928</v>
      </c>
      <c r="AA113">
        <f>IF('Sheet to use'!$C$19&gt;S113,MIN(Y113,'Sheet to use'!$C$22),0)</f>
        <v>40.682225787925645</v>
      </c>
      <c r="AB113">
        <f>IF('Sheet to use'!$C$19&gt;S113,MAX('Sheet to use'!$C$22-Y113,0),0)</f>
        <v>0</v>
      </c>
      <c r="AC113">
        <f>IF('Sheet to use'!$C$19&gt;S113,MAX(Y113-'Sheet to use'!$C$22,0),0)</f>
        <v>9.487460948267156</v>
      </c>
      <c r="AD113">
        <f>IF('Sheet to use'!$C$19=0,IF($S113&lt;'Hidden calculations'!$C$36,'Hidden calculations'!$D$36,W113),0)</f>
        <v>0</v>
      </c>
      <c r="AE113">
        <f>IF(AND('Sheet to use'!$C$19=0,$S113&lt;'Hidden calculations'!$C$36),'Hidden calculations'!$E$36-'Hidden calculations'!$D$36,0)</f>
        <v>0</v>
      </c>
    </row>
    <row r="114" spans="19:31" ht="12.75">
      <c r="S114">
        <f t="shared" si="2"/>
        <v>22.399999999999952</v>
      </c>
      <c r="T114">
        <f>+'Hidden calculations'!$A$40+'Hidden calculations'!$C$40*S114+'Hidden calculations'!$E$40*S114^2+'Hidden calculations'!$G$40*S114^3</f>
        <v>1041.9313777777766</v>
      </c>
      <c r="U114">
        <f>+'Hidden calculations'!$A$42+'Hidden calculations'!$C$42*S114+'Hidden calculations'!$E$42*S114^2+'Hidden calculations'!$G$42*S114^3</f>
        <v>26.858666666666657</v>
      </c>
      <c r="V114">
        <f>+'Hidden calculations'!$A$44+'Hidden calculations'!$C$44*S114+'Hidden calculations'!$E$44*S114^2+'Hidden calculations'!$G$44*S114^3</f>
        <v>686.3758222222209</v>
      </c>
      <c r="W114">
        <f>+'Hidden calculations'!$A$46+'Hidden calculations'!$C$46*S114+'Hidden calculations'!$E$46*S114^2+'Hidden calculations'!$G$46*S114^3</f>
        <v>30.641777777777786</v>
      </c>
      <c r="X114">
        <f>+'Hidden calculations'!$A$48+'Hidden calculations'!$C$48*S114+'Hidden calculations'!$E$48*S114^2+'Hidden calculations'!$G$48/S114</f>
        <v>46.5147936507937</v>
      </c>
      <c r="Y114">
        <f>+'Sheet to use'!$B$15</f>
        <v>50.1696867361928</v>
      </c>
      <c r="AA114">
        <f>IF('Sheet to use'!$C$19&gt;S114,MIN(Y114,'Sheet to use'!$C$22),0)</f>
        <v>40.682225787925645</v>
      </c>
      <c r="AB114">
        <f>IF('Sheet to use'!$C$19&gt;S114,MAX('Sheet to use'!$C$22-Y114,0),0)</f>
        <v>0</v>
      </c>
      <c r="AC114">
        <f>IF('Sheet to use'!$C$19&gt;S114,MAX(Y114-'Sheet to use'!$C$22,0),0)</f>
        <v>9.487460948267156</v>
      </c>
      <c r="AD114">
        <f>IF('Sheet to use'!$C$19=0,IF($S114&lt;'Hidden calculations'!$C$36,'Hidden calculations'!$D$36,W114),0)</f>
        <v>0</v>
      </c>
      <c r="AE114">
        <f>IF(AND('Sheet to use'!$C$19=0,$S114&lt;'Hidden calculations'!$C$36),'Hidden calculations'!$E$36-'Hidden calculations'!$D$36,0)</f>
        <v>0</v>
      </c>
    </row>
    <row r="115" spans="19:31" ht="12.75">
      <c r="S115">
        <f t="shared" si="2"/>
        <v>22.59999999999995</v>
      </c>
      <c r="T115">
        <f>+'Hidden calculations'!$A$40+'Hidden calculations'!$C$40*S115+'Hidden calculations'!$E$40*S115^2+'Hidden calculations'!$G$40*S115^3</f>
        <v>1047.3063999999988</v>
      </c>
      <c r="U115">
        <f>+'Hidden calculations'!$A$42+'Hidden calculations'!$C$42*S115+'Hidden calculations'!$E$42*S115^2+'Hidden calculations'!$G$42*S115^3</f>
        <v>26.89199999999999</v>
      </c>
      <c r="V115">
        <f>+'Hidden calculations'!$A$44+'Hidden calculations'!$C$44*S115+'Hidden calculations'!$E$44*S115^2+'Hidden calculations'!$G$44*S115^3</f>
        <v>691.7508444444431</v>
      </c>
      <c r="W115">
        <f>+'Hidden calculations'!$A$46+'Hidden calculations'!$C$46*S115+'Hidden calculations'!$E$46*S115^2+'Hidden calculations'!$G$46*S115^3</f>
        <v>30.60844444444445</v>
      </c>
      <c r="X115">
        <f>+'Hidden calculations'!$A$48+'Hidden calculations'!$C$48*S115+'Hidden calculations'!$E$48*S115^2+'Hidden calculations'!$G$48/S115</f>
        <v>46.34099115044253</v>
      </c>
      <c r="Y115">
        <f>+'Sheet to use'!$B$15</f>
        <v>50.1696867361928</v>
      </c>
      <c r="AA115">
        <f>IF('Sheet to use'!$C$19&gt;S115,MIN(Y115,'Sheet to use'!$C$22),0)</f>
        <v>40.682225787925645</v>
      </c>
      <c r="AB115">
        <f>IF('Sheet to use'!$C$19&gt;S115,MAX('Sheet to use'!$C$22-Y115,0),0)</f>
        <v>0</v>
      </c>
      <c r="AC115">
        <f>IF('Sheet to use'!$C$19&gt;S115,MAX(Y115-'Sheet to use'!$C$22,0),0)</f>
        <v>9.487460948267156</v>
      </c>
      <c r="AD115">
        <f>IF('Sheet to use'!$C$19=0,IF($S115&lt;'Hidden calculations'!$C$36,'Hidden calculations'!$D$36,W115),0)</f>
        <v>0</v>
      </c>
      <c r="AE115">
        <f>IF(AND('Sheet to use'!$C$19=0,$S115&lt;'Hidden calculations'!$C$36),'Hidden calculations'!$E$36-'Hidden calculations'!$D$36,0)</f>
        <v>0</v>
      </c>
    </row>
    <row r="116" spans="19:31" ht="12.75">
      <c r="S116">
        <f t="shared" si="2"/>
        <v>22.79999999999995</v>
      </c>
      <c r="T116">
        <f>+'Hidden calculations'!$A$40+'Hidden calculations'!$C$40*S116+'Hidden calculations'!$E$40*S116^2+'Hidden calculations'!$G$40*S116^3</f>
        <v>1052.6883555555544</v>
      </c>
      <c r="U116">
        <f>+'Hidden calculations'!$A$42+'Hidden calculations'!$C$42*S116+'Hidden calculations'!$E$42*S116^2+'Hidden calculations'!$G$42*S116^3</f>
        <v>26.927999999999987</v>
      </c>
      <c r="V116">
        <f>+'Hidden calculations'!$A$44+'Hidden calculations'!$C$44*S116+'Hidden calculations'!$E$44*S116^2+'Hidden calculations'!$G$44*S116^3</f>
        <v>697.1327999999987</v>
      </c>
      <c r="W116">
        <f>+'Hidden calculations'!$A$46+'Hidden calculations'!$C$46*S116+'Hidden calculations'!$E$46*S116^2+'Hidden calculations'!$G$46*S116^3</f>
        <v>30.576000000000008</v>
      </c>
      <c r="X116">
        <f>+'Hidden calculations'!$A$48+'Hidden calculations'!$C$48*S116+'Hidden calculations'!$E$48*S116^2+'Hidden calculations'!$G$48/S116</f>
        <v>46.17054191033143</v>
      </c>
      <c r="Y116">
        <f>+'Sheet to use'!$B$15</f>
        <v>50.1696867361928</v>
      </c>
      <c r="AA116">
        <f>IF('Sheet to use'!$C$19&gt;S116,MIN(Y116,'Sheet to use'!$C$22),0)</f>
        <v>40.682225787925645</v>
      </c>
      <c r="AB116">
        <f>IF('Sheet to use'!$C$19&gt;S116,MAX('Sheet to use'!$C$22-Y116,0),0)</f>
        <v>0</v>
      </c>
      <c r="AC116">
        <f>IF('Sheet to use'!$C$19&gt;S116,MAX(Y116-'Sheet to use'!$C$22,0),0)</f>
        <v>9.487460948267156</v>
      </c>
      <c r="AD116">
        <f>IF('Sheet to use'!$C$19=0,IF($S116&lt;'Hidden calculations'!$C$36,'Hidden calculations'!$D$36,W116),0)</f>
        <v>0</v>
      </c>
      <c r="AE116">
        <f>IF(AND('Sheet to use'!$C$19=0,$S116&lt;'Hidden calculations'!$C$36),'Hidden calculations'!$E$36-'Hidden calculations'!$D$36,0)</f>
        <v>0</v>
      </c>
    </row>
    <row r="117" spans="19:31" ht="12.75">
      <c r="S117">
        <f t="shared" si="2"/>
        <v>22.99999999999995</v>
      </c>
      <c r="T117">
        <f>+'Hidden calculations'!$A$40+'Hidden calculations'!$C$40*S117+'Hidden calculations'!$E$40*S117^2+'Hidden calculations'!$G$40*S117^3</f>
        <v>1058.0777777777764</v>
      </c>
      <c r="U117">
        <f>+'Hidden calculations'!$A$42+'Hidden calculations'!$C$42*S117+'Hidden calculations'!$E$42*S117^2+'Hidden calculations'!$G$42*S117^3</f>
        <v>26.966666666666654</v>
      </c>
      <c r="V117">
        <f>+'Hidden calculations'!$A$44+'Hidden calculations'!$C$44*S117+'Hidden calculations'!$E$44*S117^2+'Hidden calculations'!$G$44*S117^3</f>
        <v>702.5222222222208</v>
      </c>
      <c r="W117">
        <f>+'Hidden calculations'!$A$46+'Hidden calculations'!$C$46*S117+'Hidden calculations'!$E$46*S117^2+'Hidden calculations'!$G$46*S117^3</f>
        <v>30.54444444444445</v>
      </c>
      <c r="X117">
        <f>+'Hidden calculations'!$A$48+'Hidden calculations'!$C$48*S117+'Hidden calculations'!$E$48*S117^2+'Hidden calculations'!$G$48/S117</f>
        <v>46.003381642512124</v>
      </c>
      <c r="Y117">
        <f>+'Sheet to use'!$B$15</f>
        <v>50.1696867361928</v>
      </c>
      <c r="AA117">
        <f>IF('Sheet to use'!$C$19&gt;S117,MIN(Y117,'Sheet to use'!$C$22),0)</f>
        <v>40.682225787925645</v>
      </c>
      <c r="AB117">
        <f>IF('Sheet to use'!$C$19&gt;S117,MAX('Sheet to use'!$C$22-Y117,0),0)</f>
        <v>0</v>
      </c>
      <c r="AC117">
        <f>IF('Sheet to use'!$C$19&gt;S117,MAX(Y117-'Sheet to use'!$C$22,0),0)</f>
        <v>9.487460948267156</v>
      </c>
      <c r="AD117">
        <f>IF('Sheet to use'!$C$19=0,IF($S117&lt;'Hidden calculations'!$C$36,'Hidden calculations'!$D$36,W117),0)</f>
        <v>0</v>
      </c>
      <c r="AE117">
        <f>IF(AND('Sheet to use'!$C$19=0,$S117&lt;'Hidden calculations'!$C$36),'Hidden calculations'!$E$36-'Hidden calculations'!$D$36,0)</f>
        <v>0</v>
      </c>
    </row>
    <row r="118" spans="19:31" ht="12.75">
      <c r="S118">
        <f t="shared" si="2"/>
        <v>23.19999999999995</v>
      </c>
      <c r="T118">
        <f>+'Hidden calculations'!$A$40+'Hidden calculations'!$C$40*S118+'Hidden calculations'!$E$40*S118^2+'Hidden calculations'!$G$40*S118^3</f>
        <v>1063.4751999999987</v>
      </c>
      <c r="U118">
        <f>+'Hidden calculations'!$A$42+'Hidden calculations'!$C$42*S118+'Hidden calculations'!$E$42*S118^2+'Hidden calculations'!$G$42*S118^3</f>
        <v>27.007999999999985</v>
      </c>
      <c r="V118">
        <f>+'Hidden calculations'!$A$44+'Hidden calculations'!$C$44*S118+'Hidden calculations'!$E$44*S118^2+'Hidden calculations'!$G$44*S118^3</f>
        <v>707.9196444444431</v>
      </c>
      <c r="W118">
        <f>+'Hidden calculations'!$A$46+'Hidden calculations'!$C$46*S118+'Hidden calculations'!$E$46*S118^2+'Hidden calculations'!$G$46*S118^3</f>
        <v>30.513777777777786</v>
      </c>
      <c r="X118">
        <f>+'Hidden calculations'!$A$48+'Hidden calculations'!$C$48*S118+'Hidden calculations'!$E$48*S118^2+'Hidden calculations'!$G$48/S118</f>
        <v>45.83944827586212</v>
      </c>
      <c r="Y118">
        <f>+'Sheet to use'!$B$15</f>
        <v>50.1696867361928</v>
      </c>
      <c r="AA118">
        <f>IF('Sheet to use'!$C$19&gt;S118,MIN(Y118,'Sheet to use'!$C$22),0)</f>
        <v>40.682225787925645</v>
      </c>
      <c r="AB118">
        <f>IF('Sheet to use'!$C$19&gt;S118,MAX('Sheet to use'!$C$22-Y118,0),0)</f>
        <v>0</v>
      </c>
      <c r="AC118">
        <f>IF('Sheet to use'!$C$19&gt;S118,MAX(Y118-'Sheet to use'!$C$22,0),0)</f>
        <v>9.487460948267156</v>
      </c>
      <c r="AD118">
        <f>IF('Sheet to use'!$C$19=0,IF($S118&lt;'Hidden calculations'!$C$36,'Hidden calculations'!$D$36,W118),0)</f>
        <v>0</v>
      </c>
      <c r="AE118">
        <f>IF(AND('Sheet to use'!$C$19=0,$S118&lt;'Hidden calculations'!$C$36),'Hidden calculations'!$E$36-'Hidden calculations'!$D$36,0)</f>
        <v>0</v>
      </c>
    </row>
    <row r="119" spans="19:31" ht="12.75">
      <c r="S119">
        <f t="shared" si="2"/>
        <v>23.39999999999995</v>
      </c>
      <c r="T119">
        <f>+'Hidden calculations'!$A$40+'Hidden calculations'!$C$40*S119+'Hidden calculations'!$E$40*S119^2+'Hidden calculations'!$G$40*S119^3</f>
        <v>1068.8811555555544</v>
      </c>
      <c r="U119">
        <f>+'Hidden calculations'!$A$42+'Hidden calculations'!$C$42*S119+'Hidden calculations'!$E$42*S119^2+'Hidden calculations'!$G$42*S119^3</f>
        <v>27.051999999999982</v>
      </c>
      <c r="V119">
        <f>+'Hidden calculations'!$A$44+'Hidden calculations'!$C$44*S119+'Hidden calculations'!$E$44*S119^2+'Hidden calculations'!$G$44*S119^3</f>
        <v>713.3255999999986</v>
      </c>
      <c r="W119">
        <f>+'Hidden calculations'!$A$46+'Hidden calculations'!$C$46*S119+'Hidden calculations'!$E$46*S119^2+'Hidden calculations'!$G$46*S119^3</f>
        <v>30.48400000000001</v>
      </c>
      <c r="X119">
        <f>+'Hidden calculations'!$A$48+'Hidden calculations'!$C$48*S119+'Hidden calculations'!$E$48*S119^2+'Hidden calculations'!$G$48/S119</f>
        <v>45.67868186134858</v>
      </c>
      <c r="Y119">
        <f>+'Sheet to use'!$B$15</f>
        <v>50.1696867361928</v>
      </c>
      <c r="AA119">
        <f>IF('Sheet to use'!$C$19&gt;S119,MIN(Y119,'Sheet to use'!$C$22),0)</f>
        <v>40.682225787925645</v>
      </c>
      <c r="AB119">
        <f>IF('Sheet to use'!$C$19&gt;S119,MAX('Sheet to use'!$C$22-Y119,0),0)</f>
        <v>0</v>
      </c>
      <c r="AC119">
        <f>IF('Sheet to use'!$C$19&gt;S119,MAX(Y119-'Sheet to use'!$C$22,0),0)</f>
        <v>9.487460948267156</v>
      </c>
      <c r="AD119">
        <f>IF('Sheet to use'!$C$19=0,IF($S119&lt;'Hidden calculations'!$C$36,'Hidden calculations'!$D$36,W119),0)</f>
        <v>0</v>
      </c>
      <c r="AE119">
        <f>IF(AND('Sheet to use'!$C$19=0,$S119&lt;'Hidden calculations'!$C$36),'Hidden calculations'!$E$36-'Hidden calculations'!$D$36,0)</f>
        <v>0</v>
      </c>
    </row>
    <row r="120" spans="19:31" ht="12.75">
      <c r="S120">
        <f t="shared" si="2"/>
        <v>23.599999999999948</v>
      </c>
      <c r="T120">
        <f>+'Hidden calculations'!$A$40+'Hidden calculations'!$C$40*S120+'Hidden calculations'!$E$40*S120^2+'Hidden calculations'!$G$40*S120^3</f>
        <v>1074.2961777777764</v>
      </c>
      <c r="U120">
        <f>+'Hidden calculations'!$A$42+'Hidden calculations'!$C$42*S120+'Hidden calculations'!$E$42*S120^2+'Hidden calculations'!$G$42*S120^3</f>
        <v>27.09866666666665</v>
      </c>
      <c r="V120">
        <f>+'Hidden calculations'!$A$44+'Hidden calculations'!$C$44*S120+'Hidden calculations'!$E$44*S120^2+'Hidden calculations'!$G$44*S120^3</f>
        <v>718.7406222222208</v>
      </c>
      <c r="W120">
        <f>+'Hidden calculations'!$A$46+'Hidden calculations'!$C$46*S120+'Hidden calculations'!$E$46*S120^2+'Hidden calculations'!$G$46*S120^3</f>
        <v>30.45511111111112</v>
      </c>
      <c r="X120">
        <f>+'Hidden calculations'!$A$48+'Hidden calculations'!$C$48*S120+'Hidden calculations'!$E$48*S120^2+'Hidden calculations'!$G$48/S120</f>
        <v>45.521024482109276</v>
      </c>
      <c r="Y120">
        <f>+'Sheet to use'!$B$15</f>
        <v>50.1696867361928</v>
      </c>
      <c r="AA120">
        <f>IF('Sheet to use'!$C$19&gt;S120,MIN(Y120,'Sheet to use'!$C$22),0)</f>
        <v>40.682225787925645</v>
      </c>
      <c r="AB120">
        <f>IF('Sheet to use'!$C$19&gt;S120,MAX('Sheet to use'!$C$22-Y120,0),0)</f>
        <v>0</v>
      </c>
      <c r="AC120">
        <f>IF('Sheet to use'!$C$19&gt;S120,MAX(Y120-'Sheet to use'!$C$22,0),0)</f>
        <v>9.487460948267156</v>
      </c>
      <c r="AD120">
        <f>IF('Sheet to use'!$C$19=0,IF($S120&lt;'Hidden calculations'!$C$36,'Hidden calculations'!$D$36,W120),0)</f>
        <v>0</v>
      </c>
      <c r="AE120">
        <f>IF(AND('Sheet to use'!$C$19=0,$S120&lt;'Hidden calculations'!$C$36),'Hidden calculations'!$E$36-'Hidden calculations'!$D$36,0)</f>
        <v>0</v>
      </c>
    </row>
    <row r="121" spans="19:31" ht="12.75">
      <c r="S121">
        <f t="shared" si="2"/>
        <v>23.799999999999947</v>
      </c>
      <c r="T121">
        <f>+'Hidden calculations'!$A$40+'Hidden calculations'!$C$40*S121+'Hidden calculations'!$E$40*S121^2+'Hidden calculations'!$G$40*S121^3</f>
        <v>1079.7207999999987</v>
      </c>
      <c r="U121">
        <f>+'Hidden calculations'!$A$42+'Hidden calculations'!$C$42*S121+'Hidden calculations'!$E$42*S121^2+'Hidden calculations'!$G$42*S121^3</f>
        <v>27.147999999999985</v>
      </c>
      <c r="V121">
        <f>+'Hidden calculations'!$A$44+'Hidden calculations'!$C$44*S121+'Hidden calculations'!$E$44*S121^2+'Hidden calculations'!$G$44*S121^3</f>
        <v>724.165244444443</v>
      </c>
      <c r="W121">
        <f>+'Hidden calculations'!$A$46+'Hidden calculations'!$C$46*S121+'Hidden calculations'!$E$46*S121^2+'Hidden calculations'!$G$46*S121^3</f>
        <v>30.42711111111112</v>
      </c>
      <c r="X121">
        <f>+'Hidden calculations'!$A$48+'Hidden calculations'!$C$48*S121+'Hidden calculations'!$E$48*S121^2+'Hidden calculations'!$G$48/S121</f>
        <v>45.36642016806728</v>
      </c>
      <c r="Y121">
        <f>+'Sheet to use'!$B$15</f>
        <v>50.1696867361928</v>
      </c>
      <c r="AA121">
        <f>IF('Sheet to use'!$C$19&gt;S121,MIN(Y121,'Sheet to use'!$C$22),0)</f>
        <v>40.682225787925645</v>
      </c>
      <c r="AB121">
        <f>IF('Sheet to use'!$C$19&gt;S121,MAX('Sheet to use'!$C$22-Y121,0),0)</f>
        <v>0</v>
      </c>
      <c r="AC121">
        <f>IF('Sheet to use'!$C$19&gt;S121,MAX(Y121-'Sheet to use'!$C$22,0),0)</f>
        <v>9.487460948267156</v>
      </c>
      <c r="AD121">
        <f>IF('Sheet to use'!$C$19=0,IF($S121&lt;'Hidden calculations'!$C$36,'Hidden calculations'!$D$36,W121),0)</f>
        <v>0</v>
      </c>
      <c r="AE121">
        <f>IF(AND('Sheet to use'!$C$19=0,$S121&lt;'Hidden calculations'!$C$36),'Hidden calculations'!$E$36-'Hidden calculations'!$D$36,0)</f>
        <v>0</v>
      </c>
    </row>
    <row r="122" spans="19:31" ht="12.75">
      <c r="S122">
        <f t="shared" si="2"/>
        <v>23.999999999999947</v>
      </c>
      <c r="T122">
        <f>+'Hidden calculations'!$A$40+'Hidden calculations'!$C$40*S122+'Hidden calculations'!$E$40*S122^2+'Hidden calculations'!$G$40*S122^3</f>
        <v>1085.1555555555542</v>
      </c>
      <c r="U122">
        <f>+'Hidden calculations'!$A$42+'Hidden calculations'!$C$42*S122+'Hidden calculations'!$E$42*S122^2+'Hidden calculations'!$G$42*S122^3</f>
        <v>27.199999999999985</v>
      </c>
      <c r="V122">
        <f>+'Hidden calculations'!$A$44+'Hidden calculations'!$C$44*S122+'Hidden calculations'!$E$44*S122^2+'Hidden calculations'!$G$44*S122^3</f>
        <v>729.5999999999985</v>
      </c>
      <c r="W122">
        <f>+'Hidden calculations'!$A$46+'Hidden calculations'!$C$46*S122+'Hidden calculations'!$E$46*S122^2+'Hidden calculations'!$G$46*S122^3</f>
        <v>30.40000000000001</v>
      </c>
      <c r="X122">
        <f>+'Hidden calculations'!$A$48+'Hidden calculations'!$C$48*S122+'Hidden calculations'!$E$48*S122^2+'Hidden calculations'!$G$48/S122</f>
        <v>45.214814814814865</v>
      </c>
      <c r="Y122">
        <f>+'Sheet to use'!$B$15</f>
        <v>50.1696867361928</v>
      </c>
      <c r="AA122">
        <f>IF('Sheet to use'!$C$19&gt;S122,MIN(Y122,'Sheet to use'!$C$22),0)</f>
        <v>40.682225787925645</v>
      </c>
      <c r="AB122">
        <f>IF('Sheet to use'!$C$19&gt;S122,MAX('Sheet to use'!$C$22-Y122,0),0)</f>
        <v>0</v>
      </c>
      <c r="AC122">
        <f>IF('Sheet to use'!$C$19&gt;S122,MAX(Y122-'Sheet to use'!$C$22,0),0)</f>
        <v>9.487460948267156</v>
      </c>
      <c r="AD122">
        <f>IF('Sheet to use'!$C$19=0,IF($S122&lt;'Hidden calculations'!$C$36,'Hidden calculations'!$D$36,W122),0)</f>
        <v>0</v>
      </c>
      <c r="AE122">
        <f>IF(AND('Sheet to use'!$C$19=0,$S122&lt;'Hidden calculations'!$C$36),'Hidden calculations'!$E$36-'Hidden calculations'!$D$36,0)</f>
        <v>0</v>
      </c>
    </row>
    <row r="123" spans="19:31" ht="12.75">
      <c r="S123">
        <f t="shared" si="2"/>
        <v>24.199999999999946</v>
      </c>
      <c r="T123">
        <f>+'Hidden calculations'!$A$40+'Hidden calculations'!$C$40*S123+'Hidden calculations'!$E$40*S123^2+'Hidden calculations'!$G$40*S123^3</f>
        <v>1090.6009777777765</v>
      </c>
      <c r="U123">
        <f>+'Hidden calculations'!$A$42+'Hidden calculations'!$C$42*S123+'Hidden calculations'!$E$42*S123^2+'Hidden calculations'!$G$42*S123^3</f>
        <v>27.254666666666644</v>
      </c>
      <c r="V123">
        <f>+'Hidden calculations'!$A$44+'Hidden calculations'!$C$44*S123+'Hidden calculations'!$E$44*S123^2+'Hidden calculations'!$G$44*S123^3</f>
        <v>735.0454222222206</v>
      </c>
      <c r="W123">
        <f>+'Hidden calculations'!$A$46+'Hidden calculations'!$C$46*S123+'Hidden calculations'!$E$46*S123^2+'Hidden calculations'!$G$46*S123^3</f>
        <v>30.373777777777782</v>
      </c>
      <c r="X123">
        <f>+'Hidden calculations'!$A$48+'Hidden calculations'!$C$48*S123+'Hidden calculations'!$E$48*S123^2+'Hidden calculations'!$G$48/S123</f>
        <v>45.066156106519784</v>
      </c>
      <c r="Y123">
        <f>+'Sheet to use'!$B$15</f>
        <v>50.1696867361928</v>
      </c>
      <c r="AA123">
        <f>IF('Sheet to use'!$C$19&gt;S123,MIN(Y123,'Sheet to use'!$C$22),0)</f>
        <v>40.682225787925645</v>
      </c>
      <c r="AB123">
        <f>IF('Sheet to use'!$C$19&gt;S123,MAX('Sheet to use'!$C$22-Y123,0),0)</f>
        <v>0</v>
      </c>
      <c r="AC123">
        <f>IF('Sheet to use'!$C$19&gt;S123,MAX(Y123-'Sheet to use'!$C$22,0),0)</f>
        <v>9.487460948267156</v>
      </c>
      <c r="AD123">
        <f>IF('Sheet to use'!$C$19=0,IF($S123&lt;'Hidden calculations'!$C$36,'Hidden calculations'!$D$36,W123),0)</f>
        <v>0</v>
      </c>
      <c r="AE123">
        <f>IF(AND('Sheet to use'!$C$19=0,$S123&lt;'Hidden calculations'!$C$36),'Hidden calculations'!$E$36-'Hidden calculations'!$D$36,0)</f>
        <v>0</v>
      </c>
    </row>
    <row r="124" spans="19:31" ht="12.75">
      <c r="S124">
        <f t="shared" si="2"/>
        <v>24.399999999999945</v>
      </c>
      <c r="T124">
        <f>+'Hidden calculations'!$A$40+'Hidden calculations'!$C$40*S124+'Hidden calculations'!$E$40*S124^2+'Hidden calculations'!$G$40*S124^3</f>
        <v>1096.0575999999987</v>
      </c>
      <c r="U124">
        <f>+'Hidden calculations'!$A$42+'Hidden calculations'!$C$42*S124+'Hidden calculations'!$E$42*S124^2+'Hidden calculations'!$G$42*S124^3</f>
        <v>27.311999999999976</v>
      </c>
      <c r="V124">
        <f>+'Hidden calculations'!$A$44+'Hidden calculations'!$C$44*S124+'Hidden calculations'!$E$44*S124^2+'Hidden calculations'!$G$44*S124^3</f>
        <v>740.5020444444431</v>
      </c>
      <c r="W124">
        <f>+'Hidden calculations'!$A$46+'Hidden calculations'!$C$46*S124+'Hidden calculations'!$E$46*S124^2+'Hidden calculations'!$G$46*S124^3</f>
        <v>30.348444444444446</v>
      </c>
      <c r="X124">
        <f>+'Hidden calculations'!$A$48+'Hidden calculations'!$C$48*S124+'Hidden calculations'!$E$48*S124^2+'Hidden calculations'!$G$48/S124</f>
        <v>44.920393442622995</v>
      </c>
      <c r="Y124">
        <f>+'Sheet to use'!$B$15</f>
        <v>50.1696867361928</v>
      </c>
      <c r="AA124">
        <f>IF('Sheet to use'!$C$19&gt;S124,MIN(Y124,'Sheet to use'!$C$22),0)</f>
        <v>40.682225787925645</v>
      </c>
      <c r="AB124">
        <f>IF('Sheet to use'!$C$19&gt;S124,MAX('Sheet to use'!$C$22-Y124,0),0)</f>
        <v>0</v>
      </c>
      <c r="AC124">
        <f>IF('Sheet to use'!$C$19&gt;S124,MAX(Y124-'Sheet to use'!$C$22,0),0)</f>
        <v>9.487460948267156</v>
      </c>
      <c r="AD124">
        <f>IF('Sheet to use'!$C$19=0,IF($S124&lt;'Hidden calculations'!$C$36,'Hidden calculations'!$D$36,W124),0)</f>
        <v>0</v>
      </c>
      <c r="AE124">
        <f>IF(AND('Sheet to use'!$C$19=0,$S124&lt;'Hidden calculations'!$C$36),'Hidden calculations'!$E$36-'Hidden calculations'!$D$36,0)</f>
        <v>0</v>
      </c>
    </row>
    <row r="125" spans="19:31" ht="12.75">
      <c r="S125">
        <f t="shared" si="2"/>
        <v>24.599999999999945</v>
      </c>
      <c r="T125">
        <f>+'Hidden calculations'!$A$40+'Hidden calculations'!$C$40*S125+'Hidden calculations'!$E$40*S125^2+'Hidden calculations'!$G$40*S125^3</f>
        <v>1101.525955555554</v>
      </c>
      <c r="U125">
        <f>+'Hidden calculations'!$A$42+'Hidden calculations'!$C$42*S125+'Hidden calculations'!$E$42*S125^2+'Hidden calculations'!$G$42*S125^3</f>
        <v>27.371999999999975</v>
      </c>
      <c r="V125">
        <f>+'Hidden calculations'!$A$44+'Hidden calculations'!$C$44*S125+'Hidden calculations'!$E$44*S125^2+'Hidden calculations'!$G$44*S125^3</f>
        <v>745.9703999999983</v>
      </c>
      <c r="W125">
        <f>+'Hidden calculations'!$A$46+'Hidden calculations'!$C$46*S125+'Hidden calculations'!$E$46*S125^2+'Hidden calculations'!$G$46*S125^3</f>
        <v>30.324000000000005</v>
      </c>
      <c r="X125">
        <f>+'Hidden calculations'!$A$48+'Hidden calculations'!$C$48*S125+'Hidden calculations'!$E$48*S125^2+'Hidden calculations'!$G$48/S125</f>
        <v>44.77747786811206</v>
      </c>
      <c r="Y125">
        <f>+'Sheet to use'!$B$15</f>
        <v>50.1696867361928</v>
      </c>
      <c r="AA125">
        <f>IF('Sheet to use'!$C$19&gt;S125,MIN(Y125,'Sheet to use'!$C$22),0)</f>
        <v>40.682225787925645</v>
      </c>
      <c r="AB125">
        <f>IF('Sheet to use'!$C$19&gt;S125,MAX('Sheet to use'!$C$22-Y125,0),0)</f>
        <v>0</v>
      </c>
      <c r="AC125">
        <f>IF('Sheet to use'!$C$19&gt;S125,MAX(Y125-'Sheet to use'!$C$22,0),0)</f>
        <v>9.487460948267156</v>
      </c>
      <c r="AD125">
        <f>IF('Sheet to use'!$C$19=0,IF($S125&lt;'Hidden calculations'!$C$36,'Hidden calculations'!$D$36,W125),0)</f>
        <v>0</v>
      </c>
      <c r="AE125">
        <f>IF(AND('Sheet to use'!$C$19=0,$S125&lt;'Hidden calculations'!$C$36),'Hidden calculations'!$E$36-'Hidden calculations'!$D$36,0)</f>
        <v>0</v>
      </c>
    </row>
    <row r="126" spans="19:31" ht="12.75">
      <c r="S126">
        <f t="shared" si="2"/>
        <v>24.799999999999944</v>
      </c>
      <c r="T126">
        <f>+'Hidden calculations'!$A$40+'Hidden calculations'!$C$40*S126+'Hidden calculations'!$E$40*S126^2+'Hidden calculations'!$G$40*S126^3</f>
        <v>1107.0065777777763</v>
      </c>
      <c r="U126">
        <f>+'Hidden calculations'!$A$42+'Hidden calculations'!$C$42*S126+'Hidden calculations'!$E$42*S126^2+'Hidden calculations'!$G$42*S126^3</f>
        <v>27.434666666666644</v>
      </c>
      <c r="V126">
        <f>+'Hidden calculations'!$A$44+'Hidden calculations'!$C$44*S126+'Hidden calculations'!$E$44*S126^2+'Hidden calculations'!$G$44*S126^3</f>
        <v>751.4510222222207</v>
      </c>
      <c r="W126">
        <f>+'Hidden calculations'!$A$46+'Hidden calculations'!$C$46*S126+'Hidden calculations'!$E$46*S126^2+'Hidden calculations'!$G$46*S126^3</f>
        <v>30.300444444444448</v>
      </c>
      <c r="X126">
        <f>+'Hidden calculations'!$A$48+'Hidden calculations'!$C$48*S126+'Hidden calculations'!$E$48*S126^2+'Hidden calculations'!$G$48/S126</f>
        <v>44.637362007168505</v>
      </c>
      <c r="Y126">
        <f>+'Sheet to use'!$B$15</f>
        <v>50.1696867361928</v>
      </c>
      <c r="AA126">
        <f>IF('Sheet to use'!$C$19&gt;S126,MIN(Y126,'Sheet to use'!$C$22),0)</f>
        <v>40.682225787925645</v>
      </c>
      <c r="AB126">
        <f>IF('Sheet to use'!$C$19&gt;S126,MAX('Sheet to use'!$C$22-Y126,0),0)</f>
        <v>0</v>
      </c>
      <c r="AC126">
        <f>IF('Sheet to use'!$C$19&gt;S126,MAX(Y126-'Sheet to use'!$C$22,0),0)</f>
        <v>9.487460948267156</v>
      </c>
      <c r="AD126">
        <f>IF('Sheet to use'!$C$19=0,IF($S126&lt;'Hidden calculations'!$C$36,'Hidden calculations'!$D$36,W126),0)</f>
        <v>0</v>
      </c>
      <c r="AE126">
        <f>IF(AND('Sheet to use'!$C$19=0,$S126&lt;'Hidden calculations'!$C$36),'Hidden calculations'!$E$36-'Hidden calculations'!$D$36,0)</f>
        <v>0</v>
      </c>
    </row>
    <row r="127" spans="19:31" ht="12.75">
      <c r="S127">
        <f t="shared" si="2"/>
        <v>24.999999999999943</v>
      </c>
      <c r="T127">
        <f>+'Hidden calculations'!$A$40+'Hidden calculations'!$C$40*S127+'Hidden calculations'!$E$40*S127^2+'Hidden calculations'!$G$40*S127^3</f>
        <v>1112.4999999999984</v>
      </c>
      <c r="U127">
        <f>+'Hidden calculations'!$A$42+'Hidden calculations'!$C$42*S127+'Hidden calculations'!$E$42*S127^2+'Hidden calculations'!$G$42*S127^3</f>
        <v>27.499999999999975</v>
      </c>
      <c r="V127">
        <f>+'Hidden calculations'!$A$44+'Hidden calculations'!$C$44*S127+'Hidden calculations'!$E$44*S127^2+'Hidden calculations'!$G$44*S127^3</f>
        <v>756.9444444444429</v>
      </c>
      <c r="W127">
        <f>+'Hidden calculations'!$A$46+'Hidden calculations'!$C$46*S127+'Hidden calculations'!$E$46*S127^2+'Hidden calculations'!$G$46*S127^3</f>
        <v>30.277777777777782</v>
      </c>
      <c r="X127">
        <f>+'Hidden calculations'!$A$48+'Hidden calculations'!$C$48*S127+'Hidden calculations'!$E$48*S127^2+'Hidden calculations'!$G$48/S127</f>
        <v>44.50000000000004</v>
      </c>
      <c r="Y127">
        <f>+'Sheet to use'!$B$15</f>
        <v>50.1696867361928</v>
      </c>
      <c r="AA127">
        <f>IF('Sheet to use'!$C$19&gt;S127,MIN(Y127,'Sheet to use'!$C$22),0)</f>
        <v>40.682225787925645</v>
      </c>
      <c r="AB127">
        <f>IF('Sheet to use'!$C$19&gt;S127,MAX('Sheet to use'!$C$22-Y127,0),0)</f>
        <v>0</v>
      </c>
      <c r="AC127">
        <f>IF('Sheet to use'!$C$19&gt;S127,MAX(Y127-'Sheet to use'!$C$22,0),0)</f>
        <v>9.487460948267156</v>
      </c>
      <c r="AD127">
        <f>IF('Sheet to use'!$C$19=0,IF($S127&lt;'Hidden calculations'!$C$36,'Hidden calculations'!$D$36,W127),0)</f>
        <v>0</v>
      </c>
      <c r="AE127">
        <f>IF(AND('Sheet to use'!$C$19=0,$S127&lt;'Hidden calculations'!$C$36),'Hidden calculations'!$E$36-'Hidden calculations'!$D$36,0)</f>
        <v>0</v>
      </c>
    </row>
    <row r="128" spans="19:31" ht="12.75">
      <c r="S128">
        <f t="shared" si="2"/>
        <v>25.199999999999942</v>
      </c>
      <c r="T128">
        <f>+'Hidden calculations'!$A$40+'Hidden calculations'!$C$40*S128+'Hidden calculations'!$E$40*S128^2+'Hidden calculations'!$G$40*S128^3</f>
        <v>1118.006755555554</v>
      </c>
      <c r="U128">
        <f>+'Hidden calculations'!$A$42+'Hidden calculations'!$C$42*S128+'Hidden calculations'!$E$42*S128^2+'Hidden calculations'!$G$42*S128^3</f>
        <v>27.567999999999973</v>
      </c>
      <c r="V128">
        <f>+'Hidden calculations'!$A$44+'Hidden calculations'!$C$44*S128+'Hidden calculations'!$E$44*S128^2+'Hidden calculations'!$G$44*S128^3</f>
        <v>762.4511999999984</v>
      </c>
      <c r="W128">
        <f>+'Hidden calculations'!$A$46+'Hidden calculations'!$C$46*S128+'Hidden calculations'!$E$46*S128^2+'Hidden calculations'!$G$46*S128^3</f>
        <v>30.256000000000004</v>
      </c>
      <c r="X128">
        <f>+'Hidden calculations'!$A$48+'Hidden calculations'!$C$48*S128+'Hidden calculations'!$E$48*S128^2+'Hidden calculations'!$G$48/S128</f>
        <v>44.365347442680815</v>
      </c>
      <c r="Y128">
        <f>+'Sheet to use'!$B$15</f>
        <v>50.1696867361928</v>
      </c>
      <c r="AA128">
        <f>IF('Sheet to use'!$C$19&gt;S128,MIN(Y128,'Sheet to use'!$C$22),0)</f>
        <v>40.682225787925645</v>
      </c>
      <c r="AB128">
        <f>IF('Sheet to use'!$C$19&gt;S128,MAX('Sheet to use'!$C$22-Y128,0),0)</f>
        <v>0</v>
      </c>
      <c r="AC128">
        <f>IF('Sheet to use'!$C$19&gt;S128,MAX(Y128-'Sheet to use'!$C$22,0),0)</f>
        <v>9.487460948267156</v>
      </c>
      <c r="AD128">
        <f>IF('Sheet to use'!$C$19=0,IF($S128&lt;'Hidden calculations'!$C$36,'Hidden calculations'!$D$36,W128),0)</f>
        <v>0</v>
      </c>
      <c r="AE128">
        <f>IF(AND('Sheet to use'!$C$19=0,$S128&lt;'Hidden calculations'!$C$36),'Hidden calculations'!$E$36-'Hidden calculations'!$D$36,0)</f>
        <v>0</v>
      </c>
    </row>
    <row r="129" spans="19:31" ht="12.75">
      <c r="S129">
        <f t="shared" si="2"/>
        <v>25.39999999999994</v>
      </c>
      <c r="T129">
        <f>+'Hidden calculations'!$A$40+'Hidden calculations'!$C$40*S129+'Hidden calculations'!$E$40*S129^2+'Hidden calculations'!$G$40*S129^3</f>
        <v>1123.5273777777763</v>
      </c>
      <c r="U129">
        <f>+'Hidden calculations'!$A$42+'Hidden calculations'!$C$42*S129+'Hidden calculations'!$E$42*S129^2+'Hidden calculations'!$G$42*S129^3</f>
        <v>27.638666666666637</v>
      </c>
      <c r="V129">
        <f>+'Hidden calculations'!$A$44+'Hidden calculations'!$C$44*S129+'Hidden calculations'!$E$44*S129^2+'Hidden calculations'!$G$44*S129^3</f>
        <v>767.9718222222206</v>
      </c>
      <c r="W129">
        <f>+'Hidden calculations'!$A$46+'Hidden calculations'!$C$46*S129+'Hidden calculations'!$E$46*S129^2+'Hidden calculations'!$G$46*S129^3</f>
        <v>30.235111111111113</v>
      </c>
      <c r="X129">
        <f>+'Hidden calculations'!$A$48+'Hidden calculations'!$C$48*S129+'Hidden calculations'!$E$48*S129^2+'Hidden calculations'!$G$48/S129</f>
        <v>44.23336132983381</v>
      </c>
      <c r="Y129">
        <f>+'Sheet to use'!$B$15</f>
        <v>50.1696867361928</v>
      </c>
      <c r="AA129">
        <f>IF('Sheet to use'!$C$19&gt;S129,MIN(Y129,'Sheet to use'!$C$22),0)</f>
        <v>40.682225787925645</v>
      </c>
      <c r="AB129">
        <f>IF('Sheet to use'!$C$19&gt;S129,MAX('Sheet to use'!$C$22-Y129,0),0)</f>
        <v>0</v>
      </c>
      <c r="AC129">
        <f>IF('Sheet to use'!$C$19&gt;S129,MAX(Y129-'Sheet to use'!$C$22,0),0)</f>
        <v>9.487460948267156</v>
      </c>
      <c r="AD129">
        <f>IF('Sheet to use'!$C$19=0,IF($S129&lt;'Hidden calculations'!$C$36,'Hidden calculations'!$D$36,W129),0)</f>
        <v>0</v>
      </c>
      <c r="AE129">
        <f>IF(AND('Sheet to use'!$C$19=0,$S129&lt;'Hidden calculations'!$C$36),'Hidden calculations'!$E$36-'Hidden calculations'!$D$36,0)</f>
        <v>0</v>
      </c>
    </row>
    <row r="130" spans="19:31" ht="12.75">
      <c r="S130">
        <f t="shared" si="2"/>
        <v>25.59999999999994</v>
      </c>
      <c r="T130">
        <f>+'Hidden calculations'!$A$40+'Hidden calculations'!$C$40*S130+'Hidden calculations'!$E$40*S130^2+'Hidden calculations'!$G$40*S130^3</f>
        <v>1129.0623999999984</v>
      </c>
      <c r="U130">
        <f>+'Hidden calculations'!$A$42+'Hidden calculations'!$C$42*S130+'Hidden calculations'!$E$42*S130^2+'Hidden calculations'!$G$42*S130^3</f>
        <v>27.711999999999968</v>
      </c>
      <c r="V130">
        <f>+'Hidden calculations'!$A$44+'Hidden calculations'!$C$44*S130+'Hidden calculations'!$E$44*S130^2+'Hidden calculations'!$G$44*S130^3</f>
        <v>773.5068444444428</v>
      </c>
      <c r="W130">
        <f>+'Hidden calculations'!$A$46+'Hidden calculations'!$C$46*S130+'Hidden calculations'!$E$46*S130^2+'Hidden calculations'!$G$46*S130^3</f>
        <v>30.215111111111113</v>
      </c>
      <c r="X130">
        <f>+'Hidden calculations'!$A$48+'Hidden calculations'!$C$48*S130+'Hidden calculations'!$E$48*S130^2+'Hidden calculations'!$G$48/S130</f>
        <v>44.10400000000004</v>
      </c>
      <c r="Y130">
        <f>+'Sheet to use'!$B$15</f>
        <v>50.1696867361928</v>
      </c>
      <c r="AA130">
        <f>IF('Sheet to use'!$C$19&gt;S130,MIN(Y130,'Sheet to use'!$C$22),0)</f>
        <v>40.682225787925645</v>
      </c>
      <c r="AB130">
        <f>IF('Sheet to use'!$C$19&gt;S130,MAX('Sheet to use'!$C$22-Y130,0),0)</f>
        <v>0</v>
      </c>
      <c r="AC130">
        <f>IF('Sheet to use'!$C$19&gt;S130,MAX(Y130-'Sheet to use'!$C$22,0),0)</f>
        <v>9.487460948267156</v>
      </c>
      <c r="AD130">
        <f>IF('Sheet to use'!$C$19=0,IF($S130&lt;'Hidden calculations'!$C$36,'Hidden calculations'!$D$36,W130),0)</f>
        <v>0</v>
      </c>
      <c r="AE130">
        <f>IF(AND('Sheet to use'!$C$19=0,$S130&lt;'Hidden calculations'!$C$36),'Hidden calculations'!$E$36-'Hidden calculations'!$D$36,0)</f>
        <v>0</v>
      </c>
    </row>
    <row r="131" spans="19:31" ht="12.75">
      <c r="S131">
        <f aca="true" t="shared" si="3" ref="S131:S194">0.2+S130</f>
        <v>25.79999999999994</v>
      </c>
      <c r="T131">
        <f>+'Hidden calculations'!$A$40+'Hidden calculations'!$C$40*S131+'Hidden calculations'!$E$40*S131^2+'Hidden calculations'!$G$40*S131^3</f>
        <v>1134.6123555555541</v>
      </c>
      <c r="U131">
        <f>+'Hidden calculations'!$A$42+'Hidden calculations'!$C$42*S131+'Hidden calculations'!$E$42*S131^2+'Hidden calculations'!$G$42*S131^3</f>
        <v>27.78799999999997</v>
      </c>
      <c r="V131">
        <f>+'Hidden calculations'!$A$44+'Hidden calculations'!$C$44*S131+'Hidden calculations'!$E$44*S131^2+'Hidden calculations'!$G$44*S131^3</f>
        <v>779.0567999999985</v>
      </c>
      <c r="W131">
        <f>+'Hidden calculations'!$A$46+'Hidden calculations'!$C$46*S131+'Hidden calculations'!$E$46*S131^2+'Hidden calculations'!$G$46*S131^3</f>
        <v>30.196</v>
      </c>
      <c r="X131">
        <f>+'Hidden calculations'!$A$48+'Hidden calculations'!$C$48*S131+'Hidden calculations'!$E$48*S131^2+'Hidden calculations'!$G$48/S131</f>
        <v>43.97722308354871</v>
      </c>
      <c r="Y131">
        <f>+'Sheet to use'!$B$15</f>
        <v>50.1696867361928</v>
      </c>
      <c r="AA131">
        <f>IF('Sheet to use'!$C$19&gt;S131,MIN(Y131,'Sheet to use'!$C$22),0)</f>
        <v>40.682225787925645</v>
      </c>
      <c r="AB131">
        <f>IF('Sheet to use'!$C$19&gt;S131,MAX('Sheet to use'!$C$22-Y131,0),0)</f>
        <v>0</v>
      </c>
      <c r="AC131">
        <f>IF('Sheet to use'!$C$19&gt;S131,MAX(Y131-'Sheet to use'!$C$22,0),0)</f>
        <v>9.487460948267156</v>
      </c>
      <c r="AD131">
        <f>IF('Sheet to use'!$C$19=0,IF($S131&lt;'Hidden calculations'!$C$36,'Hidden calculations'!$D$36,W131),0)</f>
        <v>0</v>
      </c>
      <c r="AE131">
        <f>IF(AND('Sheet to use'!$C$19=0,$S131&lt;'Hidden calculations'!$C$36),'Hidden calculations'!$E$36-'Hidden calculations'!$D$36,0)</f>
        <v>0</v>
      </c>
    </row>
    <row r="132" spans="19:31" ht="12.75">
      <c r="S132">
        <f t="shared" si="3"/>
        <v>25.99999999999994</v>
      </c>
      <c r="T132">
        <f>+'Hidden calculations'!$A$40+'Hidden calculations'!$C$40*S132+'Hidden calculations'!$E$40*S132^2+'Hidden calculations'!$G$40*S132^3</f>
        <v>1140.177777777776</v>
      </c>
      <c r="U132">
        <f>+'Hidden calculations'!$A$42+'Hidden calculations'!$C$42*S132+'Hidden calculations'!$E$42*S132^2+'Hidden calculations'!$G$42*S132^3</f>
        <v>27.866666666666635</v>
      </c>
      <c r="V132">
        <f>+'Hidden calculations'!$A$44+'Hidden calculations'!$C$44*S132+'Hidden calculations'!$E$44*S132^2+'Hidden calculations'!$G$44*S132^3</f>
        <v>784.6222222222204</v>
      </c>
      <c r="W132">
        <f>+'Hidden calculations'!$A$46+'Hidden calculations'!$C$46*S132+'Hidden calculations'!$E$46*S132^2+'Hidden calculations'!$G$46*S132^3</f>
        <v>30.17777777777778</v>
      </c>
      <c r="X132">
        <f>+'Hidden calculations'!$A$48+'Hidden calculations'!$C$48*S132+'Hidden calculations'!$E$48*S132^2+'Hidden calculations'!$G$48/S132</f>
        <v>43.852991452991496</v>
      </c>
      <c r="Y132">
        <f>+'Sheet to use'!$B$15</f>
        <v>50.1696867361928</v>
      </c>
      <c r="AA132">
        <f>IF('Sheet to use'!$C$19&gt;S132,MIN(Y132,'Sheet to use'!$C$22),0)</f>
        <v>40.682225787925645</v>
      </c>
      <c r="AB132">
        <f>IF('Sheet to use'!$C$19&gt;S132,MAX('Sheet to use'!$C$22-Y132,0),0)</f>
        <v>0</v>
      </c>
      <c r="AC132">
        <f>IF('Sheet to use'!$C$19&gt;S132,MAX(Y132-'Sheet to use'!$C$22,0),0)</f>
        <v>9.487460948267156</v>
      </c>
      <c r="AD132">
        <f>IF('Sheet to use'!$C$19=0,IF($S132&lt;'Hidden calculations'!$C$36,'Hidden calculations'!$D$36,W132),0)</f>
        <v>0</v>
      </c>
      <c r="AE132">
        <f>IF(AND('Sheet to use'!$C$19=0,$S132&lt;'Hidden calculations'!$C$36),'Hidden calculations'!$E$36-'Hidden calculations'!$D$36,0)</f>
        <v>0</v>
      </c>
    </row>
    <row r="133" spans="19:31" ht="12.75">
      <c r="S133">
        <f t="shared" si="3"/>
        <v>26.19999999999994</v>
      </c>
      <c r="T133">
        <f>+'Hidden calculations'!$A$40+'Hidden calculations'!$C$40*S133+'Hidden calculations'!$E$40*S133^2+'Hidden calculations'!$G$40*S133^3</f>
        <v>1145.7591999999984</v>
      </c>
      <c r="U133">
        <f>+'Hidden calculations'!$A$42+'Hidden calculations'!$C$42*S133+'Hidden calculations'!$E$42*S133^2+'Hidden calculations'!$G$42*S133^3</f>
        <v>27.947999999999965</v>
      </c>
      <c r="V133">
        <f>+'Hidden calculations'!$A$44+'Hidden calculations'!$C$44*S133+'Hidden calculations'!$E$44*S133^2+'Hidden calculations'!$G$44*S133^3</f>
        <v>790.2036444444427</v>
      </c>
      <c r="W133">
        <f>+'Hidden calculations'!$A$46+'Hidden calculations'!$C$46*S133+'Hidden calculations'!$E$46*S133^2+'Hidden calculations'!$G$46*S133^3</f>
        <v>30.160444444444444</v>
      </c>
      <c r="X133">
        <f>+'Hidden calculations'!$A$48+'Hidden calculations'!$C$48*S133+'Hidden calculations'!$E$48*S133^2+'Hidden calculations'!$G$48/S133</f>
        <v>43.731267175572555</v>
      </c>
      <c r="Y133">
        <f>+'Sheet to use'!$B$15</f>
        <v>50.1696867361928</v>
      </c>
      <c r="AA133">
        <f>IF('Sheet to use'!$C$19&gt;S133,MIN(Y133,'Sheet to use'!$C$22),0)</f>
        <v>40.682225787925645</v>
      </c>
      <c r="AB133">
        <f>IF('Sheet to use'!$C$19&gt;S133,MAX('Sheet to use'!$C$22-Y133,0),0)</f>
        <v>0</v>
      </c>
      <c r="AC133">
        <f>IF('Sheet to use'!$C$19&gt;S133,MAX(Y133-'Sheet to use'!$C$22,0),0)</f>
        <v>9.487460948267156</v>
      </c>
      <c r="AD133">
        <f>IF('Sheet to use'!$C$19=0,IF($S133&lt;'Hidden calculations'!$C$36,'Hidden calculations'!$D$36,W133),0)</f>
        <v>0</v>
      </c>
      <c r="AE133">
        <f>IF(AND('Sheet to use'!$C$19=0,$S133&lt;'Hidden calculations'!$C$36),'Hidden calculations'!$E$36-'Hidden calculations'!$D$36,0)</f>
        <v>0</v>
      </c>
    </row>
    <row r="134" spans="19:31" ht="12.75">
      <c r="S134">
        <f t="shared" si="3"/>
        <v>26.399999999999938</v>
      </c>
      <c r="T134">
        <f>+'Hidden calculations'!$A$40+'Hidden calculations'!$C$40*S134+'Hidden calculations'!$E$40*S134^2+'Hidden calculations'!$G$40*S134^3</f>
        <v>1151.3571555555538</v>
      </c>
      <c r="U134">
        <f>+'Hidden calculations'!$A$42+'Hidden calculations'!$C$42*S134+'Hidden calculations'!$E$42*S134^2+'Hidden calculations'!$G$42*S134^3</f>
        <v>28.031999999999968</v>
      </c>
      <c r="V134">
        <f>+'Hidden calculations'!$A$44+'Hidden calculations'!$C$44*S134+'Hidden calculations'!$E$44*S134^2+'Hidden calculations'!$G$44*S134^3</f>
        <v>795.8015999999982</v>
      </c>
      <c r="W134">
        <f>+'Hidden calculations'!$A$46+'Hidden calculations'!$C$46*S134+'Hidden calculations'!$E$46*S134^2+'Hidden calculations'!$G$46*S134^3</f>
        <v>30.144000000000002</v>
      </c>
      <c r="X134">
        <f>+'Hidden calculations'!$A$48+'Hidden calculations'!$C$48*S134+'Hidden calculations'!$E$48*S134^2+'Hidden calculations'!$G$48/S134</f>
        <v>43.61201346801351</v>
      </c>
      <c r="Y134">
        <f>+'Sheet to use'!$B$15</f>
        <v>50.1696867361928</v>
      </c>
      <c r="AA134">
        <f>IF('Sheet to use'!$C$19&gt;S134,MIN(Y134,'Sheet to use'!$C$22),0)</f>
        <v>40.682225787925645</v>
      </c>
      <c r="AB134">
        <f>IF('Sheet to use'!$C$19&gt;S134,MAX('Sheet to use'!$C$22-Y134,0),0)</f>
        <v>0</v>
      </c>
      <c r="AC134">
        <f>IF('Sheet to use'!$C$19&gt;S134,MAX(Y134-'Sheet to use'!$C$22,0),0)</f>
        <v>9.487460948267156</v>
      </c>
      <c r="AD134">
        <f>IF('Sheet to use'!$C$19=0,IF($S134&lt;'Hidden calculations'!$C$36,'Hidden calculations'!$D$36,W134),0)</f>
        <v>0</v>
      </c>
      <c r="AE134">
        <f>IF(AND('Sheet to use'!$C$19=0,$S134&lt;'Hidden calculations'!$C$36),'Hidden calculations'!$E$36-'Hidden calculations'!$D$36,0)</f>
        <v>0</v>
      </c>
    </row>
    <row r="135" spans="19:31" ht="12.75">
      <c r="S135">
        <f t="shared" si="3"/>
        <v>26.599999999999937</v>
      </c>
      <c r="T135">
        <f>+'Hidden calculations'!$A$40+'Hidden calculations'!$C$40*S135+'Hidden calculations'!$E$40*S135^2+'Hidden calculations'!$G$40*S135^3</f>
        <v>1156.972177777776</v>
      </c>
      <c r="U135">
        <f>+'Hidden calculations'!$A$42+'Hidden calculations'!$C$42*S135+'Hidden calculations'!$E$42*S135^2+'Hidden calculations'!$G$42*S135^3</f>
        <v>28.11866666666663</v>
      </c>
      <c r="V135">
        <f>+'Hidden calculations'!$A$44+'Hidden calculations'!$C$44*S135+'Hidden calculations'!$E$44*S135^2+'Hidden calculations'!$G$44*S135^3</f>
        <v>801.4166222222204</v>
      </c>
      <c r="W135">
        <f>+'Hidden calculations'!$A$46+'Hidden calculations'!$C$46*S135+'Hidden calculations'!$E$46*S135^2+'Hidden calculations'!$G$46*S135^3</f>
        <v>30.128444444444447</v>
      </c>
      <c r="X135">
        <f>+'Hidden calculations'!$A$48+'Hidden calculations'!$C$48*S135+'Hidden calculations'!$E$48*S135^2+'Hidden calculations'!$G$48/S135</f>
        <v>43.495194653299954</v>
      </c>
      <c r="Y135">
        <f>+'Sheet to use'!$B$15</f>
        <v>50.1696867361928</v>
      </c>
      <c r="AA135">
        <f>IF('Sheet to use'!$C$19&gt;S135,MIN(Y135,'Sheet to use'!$C$22),0)</f>
        <v>40.682225787925645</v>
      </c>
      <c r="AB135">
        <f>IF('Sheet to use'!$C$19&gt;S135,MAX('Sheet to use'!$C$22-Y135,0),0)</f>
        <v>0</v>
      </c>
      <c r="AC135">
        <f>IF('Sheet to use'!$C$19&gt;S135,MAX(Y135-'Sheet to use'!$C$22,0),0)</f>
        <v>9.487460948267156</v>
      </c>
      <c r="AD135">
        <f>IF('Sheet to use'!$C$19=0,IF($S135&lt;'Hidden calculations'!$C$36,'Hidden calculations'!$D$36,W135),0)</f>
        <v>0</v>
      </c>
      <c r="AE135">
        <f>IF(AND('Sheet to use'!$C$19=0,$S135&lt;'Hidden calculations'!$C$36),'Hidden calculations'!$E$36-'Hidden calculations'!$D$36,0)</f>
        <v>0</v>
      </c>
    </row>
    <row r="136" spans="19:31" ht="12.75">
      <c r="S136">
        <f t="shared" si="3"/>
        <v>26.799999999999937</v>
      </c>
      <c r="T136">
        <f>+'Hidden calculations'!$A$40+'Hidden calculations'!$C$40*S136+'Hidden calculations'!$E$40*S136^2+'Hidden calculations'!$G$40*S136^3</f>
        <v>1162.6047999999982</v>
      </c>
      <c r="U136">
        <f>+'Hidden calculations'!$A$42+'Hidden calculations'!$C$42*S136+'Hidden calculations'!$E$42*S136^2+'Hidden calculations'!$G$42*S136^3</f>
        <v>28.207999999999963</v>
      </c>
      <c r="V136">
        <f>+'Hidden calculations'!$A$44+'Hidden calculations'!$C$44*S136+'Hidden calculations'!$E$44*S136^2+'Hidden calculations'!$G$44*S136^3</f>
        <v>807.0492444444427</v>
      </c>
      <c r="W136">
        <f>+'Hidden calculations'!$A$46+'Hidden calculations'!$C$46*S136+'Hidden calculations'!$E$46*S136^2+'Hidden calculations'!$G$46*S136^3</f>
        <v>30.113777777777777</v>
      </c>
      <c r="X136">
        <f>+'Hidden calculations'!$A$48+'Hidden calculations'!$C$48*S136+'Hidden calculations'!$E$48*S136^2+'Hidden calculations'!$G$48/S136</f>
        <v>43.38077611940302</v>
      </c>
      <c r="Y136">
        <f>+'Sheet to use'!$B$15</f>
        <v>50.1696867361928</v>
      </c>
      <c r="AA136">
        <f>IF('Sheet to use'!$C$19&gt;S136,MIN(Y136,'Sheet to use'!$C$22),0)</f>
        <v>40.682225787925645</v>
      </c>
      <c r="AB136">
        <f>IF('Sheet to use'!$C$19&gt;S136,MAX('Sheet to use'!$C$22-Y136,0),0)</f>
        <v>0</v>
      </c>
      <c r="AC136">
        <f>IF('Sheet to use'!$C$19&gt;S136,MAX(Y136-'Sheet to use'!$C$22,0),0)</f>
        <v>9.487460948267156</v>
      </c>
      <c r="AD136">
        <f>IF('Sheet to use'!$C$19=0,IF($S136&lt;'Hidden calculations'!$C$36,'Hidden calculations'!$D$36,W136),0)</f>
        <v>0</v>
      </c>
      <c r="AE136">
        <f>IF(AND('Sheet to use'!$C$19=0,$S136&lt;'Hidden calculations'!$C$36),'Hidden calculations'!$E$36-'Hidden calculations'!$D$36,0)</f>
        <v>0</v>
      </c>
    </row>
    <row r="137" spans="19:31" ht="12.75">
      <c r="S137">
        <f t="shared" si="3"/>
        <v>26.999999999999936</v>
      </c>
      <c r="T137">
        <f>+'Hidden calculations'!$A$40+'Hidden calculations'!$C$40*S137+'Hidden calculations'!$E$40*S137^2+'Hidden calculations'!$G$40*S137^3</f>
        <v>1168.2555555555539</v>
      </c>
      <c r="U137">
        <f>+'Hidden calculations'!$A$42+'Hidden calculations'!$C$42*S137+'Hidden calculations'!$E$42*S137^2+'Hidden calculations'!$G$42*S137^3</f>
        <v>28.299999999999965</v>
      </c>
      <c r="V137">
        <f>+'Hidden calculations'!$A$44+'Hidden calculations'!$C$44*S137+'Hidden calculations'!$E$44*S137^2+'Hidden calculations'!$G$44*S137^3</f>
        <v>812.6999999999982</v>
      </c>
      <c r="W137">
        <f>+'Hidden calculations'!$A$46+'Hidden calculations'!$C$46*S137+'Hidden calculations'!$E$46*S137^2+'Hidden calculations'!$G$46*S137^3</f>
        <v>30.1</v>
      </c>
      <c r="X137">
        <f>+'Hidden calculations'!$A$48+'Hidden calculations'!$C$48*S137+'Hidden calculations'!$E$48*S137^2+'Hidden calculations'!$G$48/S137</f>
        <v>43.26872427983543</v>
      </c>
      <c r="Y137">
        <f>+'Sheet to use'!$B$15</f>
        <v>50.1696867361928</v>
      </c>
      <c r="AA137">
        <f>IF('Sheet to use'!$C$19&gt;S137,MIN(Y137,'Sheet to use'!$C$22),0)</f>
        <v>40.682225787925645</v>
      </c>
      <c r="AB137">
        <f>IF('Sheet to use'!$C$19&gt;S137,MAX('Sheet to use'!$C$22-Y137,0),0)</f>
        <v>0</v>
      </c>
      <c r="AC137">
        <f>IF('Sheet to use'!$C$19&gt;S137,MAX(Y137-'Sheet to use'!$C$22,0),0)</f>
        <v>9.487460948267156</v>
      </c>
      <c r="AD137">
        <f>IF('Sheet to use'!$C$19=0,IF($S137&lt;'Hidden calculations'!$C$36,'Hidden calculations'!$D$36,W137),0)</f>
        <v>0</v>
      </c>
      <c r="AE137">
        <f>IF(AND('Sheet to use'!$C$19=0,$S137&lt;'Hidden calculations'!$C$36),'Hidden calculations'!$E$36-'Hidden calculations'!$D$36,0)</f>
        <v>0</v>
      </c>
    </row>
    <row r="138" spans="19:31" ht="12.75">
      <c r="S138">
        <f t="shared" si="3"/>
        <v>27.199999999999935</v>
      </c>
      <c r="T138">
        <f>+'Hidden calculations'!$A$40+'Hidden calculations'!$C$40*S138+'Hidden calculations'!$E$40*S138^2+'Hidden calculations'!$G$40*S138^3</f>
        <v>1173.9249777777761</v>
      </c>
      <c r="U138">
        <f>+'Hidden calculations'!$A$42+'Hidden calculations'!$C$42*S138+'Hidden calculations'!$E$42*S138^2+'Hidden calculations'!$G$42*S138^3</f>
        <v>28.39466666666663</v>
      </c>
      <c r="V138">
        <f>+'Hidden calculations'!$A$44+'Hidden calculations'!$C$44*S138+'Hidden calculations'!$E$44*S138^2+'Hidden calculations'!$G$44*S138^3</f>
        <v>818.3694222222204</v>
      </c>
      <c r="W138">
        <f>+'Hidden calculations'!$A$46+'Hidden calculations'!$C$46*S138+'Hidden calculations'!$E$46*S138^2+'Hidden calculations'!$G$46*S138^3</f>
        <v>30.087111111111113</v>
      </c>
      <c r="X138">
        <f>+'Hidden calculations'!$A$48+'Hidden calculations'!$C$48*S138+'Hidden calculations'!$E$48*S138^2+'Hidden calculations'!$G$48/S138</f>
        <v>43.15900653594775</v>
      </c>
      <c r="Y138">
        <f>+'Sheet to use'!$B$15</f>
        <v>50.1696867361928</v>
      </c>
      <c r="AA138">
        <f>IF('Sheet to use'!$C$19&gt;S138,MIN(Y138,'Sheet to use'!$C$22),0)</f>
        <v>40.682225787925645</v>
      </c>
      <c r="AB138">
        <f>IF('Sheet to use'!$C$19&gt;S138,MAX('Sheet to use'!$C$22-Y138,0),0)</f>
        <v>0</v>
      </c>
      <c r="AC138">
        <f>IF('Sheet to use'!$C$19&gt;S138,MAX(Y138-'Sheet to use'!$C$22,0),0)</f>
        <v>9.487460948267156</v>
      </c>
      <c r="AD138">
        <f>IF('Sheet to use'!$C$19=0,IF($S138&lt;'Hidden calculations'!$C$36,'Hidden calculations'!$D$36,W138),0)</f>
        <v>0</v>
      </c>
      <c r="AE138">
        <f>IF(AND('Sheet to use'!$C$19=0,$S138&lt;'Hidden calculations'!$C$36),'Hidden calculations'!$E$36-'Hidden calculations'!$D$36,0)</f>
        <v>0</v>
      </c>
    </row>
    <row r="139" spans="19:31" ht="12.75">
      <c r="S139">
        <f t="shared" si="3"/>
        <v>27.399999999999935</v>
      </c>
      <c r="T139">
        <f>+'Hidden calculations'!$A$40+'Hidden calculations'!$C$40*S139+'Hidden calculations'!$E$40*S139^2+'Hidden calculations'!$G$40*S139^3</f>
        <v>1179.613599999998</v>
      </c>
      <c r="U139">
        <f>+'Hidden calculations'!$A$42+'Hidden calculations'!$C$42*S139+'Hidden calculations'!$E$42*S139^2+'Hidden calculations'!$G$42*S139^3</f>
        <v>28.491999999999962</v>
      </c>
      <c r="V139">
        <f>+'Hidden calculations'!$A$44+'Hidden calculations'!$C$44*S139+'Hidden calculations'!$E$44*S139^2+'Hidden calculations'!$G$44*S139^3</f>
        <v>824.0580444444424</v>
      </c>
      <c r="W139">
        <f>+'Hidden calculations'!$A$46+'Hidden calculations'!$C$46*S139+'Hidden calculations'!$E$46*S139^2+'Hidden calculations'!$G$46*S139^3</f>
        <v>30.075111111111113</v>
      </c>
      <c r="X139">
        <f>+'Hidden calculations'!$A$48+'Hidden calculations'!$C$48*S139+'Hidden calculations'!$E$48*S139^2+'Hidden calculations'!$G$48/S139</f>
        <v>43.05159124087595</v>
      </c>
      <c r="Y139">
        <f>+'Sheet to use'!$B$15</f>
        <v>50.1696867361928</v>
      </c>
      <c r="AA139">
        <f>IF('Sheet to use'!$C$19&gt;S139,MIN(Y139,'Sheet to use'!$C$22),0)</f>
        <v>40.682225787925645</v>
      </c>
      <c r="AB139">
        <f>IF('Sheet to use'!$C$19&gt;S139,MAX('Sheet to use'!$C$22-Y139,0),0)</f>
        <v>0</v>
      </c>
      <c r="AC139">
        <f>IF('Sheet to use'!$C$19&gt;S139,MAX(Y139-'Sheet to use'!$C$22,0),0)</f>
        <v>9.487460948267156</v>
      </c>
      <c r="AD139">
        <f>IF('Sheet to use'!$C$19=0,IF($S139&lt;'Hidden calculations'!$C$36,'Hidden calculations'!$D$36,W139),0)</f>
        <v>0</v>
      </c>
      <c r="AE139">
        <f>IF(AND('Sheet to use'!$C$19=0,$S139&lt;'Hidden calculations'!$C$36),'Hidden calculations'!$E$36-'Hidden calculations'!$D$36,0)</f>
        <v>0</v>
      </c>
    </row>
    <row r="140" spans="19:31" ht="12.75">
      <c r="S140">
        <f t="shared" si="3"/>
        <v>27.599999999999934</v>
      </c>
      <c r="T140">
        <f>+'Hidden calculations'!$A$40+'Hidden calculations'!$C$40*S140+'Hidden calculations'!$E$40*S140^2+'Hidden calculations'!$G$40*S140^3</f>
        <v>1185.3219555555536</v>
      </c>
      <c r="U140">
        <f>+'Hidden calculations'!$A$42+'Hidden calculations'!$C$42*S140+'Hidden calculations'!$E$42*S140^2+'Hidden calculations'!$G$42*S140^3</f>
        <v>28.59199999999996</v>
      </c>
      <c r="V140">
        <f>+'Hidden calculations'!$A$44+'Hidden calculations'!$C$44*S140+'Hidden calculations'!$E$44*S140^2+'Hidden calculations'!$G$44*S140^3</f>
        <v>829.7663999999979</v>
      </c>
      <c r="W140">
        <f>+'Hidden calculations'!$A$46+'Hidden calculations'!$C$46*S140+'Hidden calculations'!$E$46*S140^2+'Hidden calculations'!$G$46*S140^3</f>
        <v>30.064</v>
      </c>
      <c r="X140">
        <f>+'Hidden calculations'!$A$48+'Hidden calculations'!$C$48*S140+'Hidden calculations'!$E$48*S140^2+'Hidden calculations'!$G$48/S140</f>
        <v>42.9464476650564</v>
      </c>
      <c r="Y140">
        <f>+'Sheet to use'!$B$15</f>
        <v>50.1696867361928</v>
      </c>
      <c r="AA140">
        <f>IF('Sheet to use'!$C$19&gt;S140,MIN(Y140,'Sheet to use'!$C$22),0)</f>
        <v>40.682225787925645</v>
      </c>
      <c r="AB140">
        <f>IF('Sheet to use'!$C$19&gt;S140,MAX('Sheet to use'!$C$22-Y140,0),0)</f>
        <v>0</v>
      </c>
      <c r="AC140">
        <f>IF('Sheet to use'!$C$19&gt;S140,MAX(Y140-'Sheet to use'!$C$22,0),0)</f>
        <v>9.487460948267156</v>
      </c>
      <c r="AD140">
        <f>IF('Sheet to use'!$C$19=0,IF($S140&lt;'Hidden calculations'!$C$36,'Hidden calculations'!$D$36,W140),0)</f>
        <v>0</v>
      </c>
      <c r="AE140">
        <f>IF(AND('Sheet to use'!$C$19=0,$S140&lt;'Hidden calculations'!$C$36),'Hidden calculations'!$E$36-'Hidden calculations'!$D$36,0)</f>
        <v>0</v>
      </c>
    </row>
    <row r="141" spans="19:31" ht="12.75">
      <c r="S141">
        <f t="shared" si="3"/>
        <v>27.799999999999933</v>
      </c>
      <c r="T141">
        <f>+'Hidden calculations'!$A$40+'Hidden calculations'!$C$40*S141+'Hidden calculations'!$E$40*S141^2+'Hidden calculations'!$G$40*S141^3</f>
        <v>1191.0505777777757</v>
      </c>
      <c r="U141">
        <f>+'Hidden calculations'!$A$42+'Hidden calculations'!$C$42*S141+'Hidden calculations'!$E$42*S141^2+'Hidden calculations'!$G$42*S141^3</f>
        <v>28.694666666666624</v>
      </c>
      <c r="V141">
        <f>+'Hidden calculations'!$A$44+'Hidden calculations'!$C$44*S141+'Hidden calculations'!$E$44*S141^2+'Hidden calculations'!$G$44*S141^3</f>
        <v>835.4950222222201</v>
      </c>
      <c r="W141">
        <f>+'Hidden calculations'!$A$46+'Hidden calculations'!$C$46*S141+'Hidden calculations'!$E$46*S141^2+'Hidden calculations'!$G$46*S141^3</f>
        <v>30.05377777777778</v>
      </c>
      <c r="X141">
        <f>+'Hidden calculations'!$A$48+'Hidden calculations'!$C$48*S141+'Hidden calculations'!$E$48*S141^2+'Hidden calculations'!$G$48/S141</f>
        <v>42.84354596322945</v>
      </c>
      <c r="Y141">
        <f>+'Sheet to use'!$B$15</f>
        <v>50.1696867361928</v>
      </c>
      <c r="AA141">
        <f>IF('Sheet to use'!$C$19&gt;S141,MIN(Y141,'Sheet to use'!$C$22),0)</f>
        <v>40.682225787925645</v>
      </c>
      <c r="AB141">
        <f>IF('Sheet to use'!$C$19&gt;S141,MAX('Sheet to use'!$C$22-Y141,0),0)</f>
        <v>0</v>
      </c>
      <c r="AC141">
        <f>IF('Sheet to use'!$C$19&gt;S141,MAX(Y141-'Sheet to use'!$C$22,0),0)</f>
        <v>9.487460948267156</v>
      </c>
      <c r="AD141">
        <f>IF('Sheet to use'!$C$19=0,IF($S141&lt;'Hidden calculations'!$C$36,'Hidden calculations'!$D$36,W141),0)</f>
        <v>0</v>
      </c>
      <c r="AE141">
        <f>IF(AND('Sheet to use'!$C$19=0,$S141&lt;'Hidden calculations'!$C$36),'Hidden calculations'!$E$36-'Hidden calculations'!$D$36,0)</f>
        <v>0</v>
      </c>
    </row>
    <row r="142" spans="19:31" ht="12.75">
      <c r="S142">
        <f t="shared" si="3"/>
        <v>27.999999999999932</v>
      </c>
      <c r="T142">
        <f>+'Hidden calculations'!$A$40+'Hidden calculations'!$C$40*S142+'Hidden calculations'!$E$40*S142^2+'Hidden calculations'!$G$40*S142^3</f>
        <v>1196.7999999999981</v>
      </c>
      <c r="U142">
        <f>+'Hidden calculations'!$A$42+'Hidden calculations'!$C$42*S142+'Hidden calculations'!$E$42*S142^2+'Hidden calculations'!$G$42*S142^3</f>
        <v>28.799999999999958</v>
      </c>
      <c r="V142">
        <f>+'Hidden calculations'!$A$44+'Hidden calculations'!$C$44*S142+'Hidden calculations'!$E$44*S142^2+'Hidden calculations'!$G$44*S142^3</f>
        <v>841.2444444444425</v>
      </c>
      <c r="W142">
        <f>+'Hidden calculations'!$A$46+'Hidden calculations'!$C$46*S142+'Hidden calculations'!$E$46*S142^2+'Hidden calculations'!$G$46*S142^3</f>
        <v>30.044444444444444</v>
      </c>
      <c r="X142">
        <f>+'Hidden calculations'!$A$48+'Hidden calculations'!$C$48*S142+'Hidden calculations'!$E$48*S142^2+'Hidden calculations'!$G$48/S142</f>
        <v>42.742857142857176</v>
      </c>
      <c r="Y142">
        <f>+'Sheet to use'!$B$15</f>
        <v>50.1696867361928</v>
      </c>
      <c r="AA142">
        <f>IF('Sheet to use'!$C$19&gt;S142,MIN(Y142,'Sheet to use'!$C$22),0)</f>
        <v>40.682225787925645</v>
      </c>
      <c r="AB142">
        <f>IF('Sheet to use'!$C$19&gt;S142,MAX('Sheet to use'!$C$22-Y142,0),0)</f>
        <v>0</v>
      </c>
      <c r="AC142">
        <f>IF('Sheet to use'!$C$19&gt;S142,MAX(Y142-'Sheet to use'!$C$22,0),0)</f>
        <v>9.487460948267156</v>
      </c>
      <c r="AD142">
        <f>IF('Sheet to use'!$C$19=0,IF($S142&lt;'Hidden calculations'!$C$36,'Hidden calculations'!$D$36,W142),0)</f>
        <v>0</v>
      </c>
      <c r="AE142">
        <f>IF(AND('Sheet to use'!$C$19=0,$S142&lt;'Hidden calculations'!$C$36),'Hidden calculations'!$E$36-'Hidden calculations'!$D$36,0)</f>
        <v>0</v>
      </c>
    </row>
    <row r="143" spans="19:31" ht="12.75">
      <c r="S143">
        <f t="shared" si="3"/>
        <v>28.199999999999932</v>
      </c>
      <c r="T143">
        <f>+'Hidden calculations'!$A$40+'Hidden calculations'!$C$40*S143+'Hidden calculations'!$E$40*S143^2+'Hidden calculations'!$G$40*S143^3</f>
        <v>1202.5707555555537</v>
      </c>
      <c r="U143">
        <f>+'Hidden calculations'!$A$42+'Hidden calculations'!$C$42*S143+'Hidden calculations'!$E$42*S143^2+'Hidden calculations'!$G$42*S143^3</f>
        <v>28.907999999999955</v>
      </c>
      <c r="V143">
        <f>+'Hidden calculations'!$A$44+'Hidden calculations'!$C$44*S143+'Hidden calculations'!$E$44*S143^2+'Hidden calculations'!$G$44*S143^3</f>
        <v>847.015199999998</v>
      </c>
      <c r="W143">
        <f>+'Hidden calculations'!$A$46+'Hidden calculations'!$C$46*S143+'Hidden calculations'!$E$46*S143^2+'Hidden calculations'!$G$46*S143^3</f>
        <v>30.036</v>
      </c>
      <c r="X143">
        <f>+'Hidden calculations'!$A$48+'Hidden calculations'!$C$48*S143+'Hidden calculations'!$E$48*S143^2+'Hidden calculations'!$G$48/S143</f>
        <v>42.64435303388498</v>
      </c>
      <c r="Y143">
        <f>+'Sheet to use'!$B$15</f>
        <v>50.1696867361928</v>
      </c>
      <c r="AA143">
        <f>IF('Sheet to use'!$C$19&gt;S143,MIN(Y143,'Sheet to use'!$C$22),0)</f>
        <v>40.682225787925645</v>
      </c>
      <c r="AB143">
        <f>IF('Sheet to use'!$C$19&gt;S143,MAX('Sheet to use'!$C$22-Y143,0),0)</f>
        <v>0</v>
      </c>
      <c r="AC143">
        <f>IF('Sheet to use'!$C$19&gt;S143,MAX(Y143-'Sheet to use'!$C$22,0),0)</f>
        <v>9.487460948267156</v>
      </c>
      <c r="AD143">
        <f>IF('Sheet to use'!$C$19=0,IF($S143&lt;'Hidden calculations'!$C$36,'Hidden calculations'!$D$36,W143),0)</f>
        <v>0</v>
      </c>
      <c r="AE143">
        <f>IF(AND('Sheet to use'!$C$19=0,$S143&lt;'Hidden calculations'!$C$36),'Hidden calculations'!$E$36-'Hidden calculations'!$D$36,0)</f>
        <v>0</v>
      </c>
    </row>
    <row r="144" spans="19:31" ht="12.75">
      <c r="S144">
        <f t="shared" si="3"/>
        <v>28.39999999999993</v>
      </c>
      <c r="T144">
        <f>+'Hidden calculations'!$A$40+'Hidden calculations'!$C$40*S144+'Hidden calculations'!$E$40*S144^2+'Hidden calculations'!$G$40*S144^3</f>
        <v>1208.363377777776</v>
      </c>
      <c r="U144">
        <f>+'Hidden calculations'!$A$42+'Hidden calculations'!$C$42*S144+'Hidden calculations'!$E$42*S144^2+'Hidden calculations'!$G$42*S144^3</f>
        <v>29.018666666666622</v>
      </c>
      <c r="V144">
        <f>+'Hidden calculations'!$A$44+'Hidden calculations'!$C$44*S144+'Hidden calculations'!$E$44*S144^2+'Hidden calculations'!$G$44*S144^3</f>
        <v>852.8078222222202</v>
      </c>
      <c r="W144">
        <f>+'Hidden calculations'!$A$46+'Hidden calculations'!$C$46*S144+'Hidden calculations'!$E$46*S144^2+'Hidden calculations'!$G$46*S144^3</f>
        <v>30.028444444444446</v>
      </c>
      <c r="X144">
        <f>+'Hidden calculations'!$A$48+'Hidden calculations'!$C$48*S144+'Hidden calculations'!$E$48*S144^2+'Hidden calculations'!$G$48/S144</f>
        <v>42.54800625978095</v>
      </c>
      <c r="Y144">
        <f>+'Sheet to use'!$B$15</f>
        <v>50.1696867361928</v>
      </c>
      <c r="AA144">
        <f>IF('Sheet to use'!$C$19&gt;S144,MIN(Y144,'Sheet to use'!$C$22),0)</f>
        <v>40.682225787925645</v>
      </c>
      <c r="AB144">
        <f>IF('Sheet to use'!$C$19&gt;S144,MAX('Sheet to use'!$C$22-Y144,0),0)</f>
        <v>0</v>
      </c>
      <c r="AC144">
        <f>IF('Sheet to use'!$C$19&gt;S144,MAX(Y144-'Sheet to use'!$C$22,0),0)</f>
        <v>9.487460948267156</v>
      </c>
      <c r="AD144">
        <f>IF('Sheet to use'!$C$19=0,IF($S144&lt;'Hidden calculations'!$C$36,'Hidden calculations'!$D$36,W144),0)</f>
        <v>0</v>
      </c>
      <c r="AE144">
        <f>IF(AND('Sheet to use'!$C$19=0,$S144&lt;'Hidden calculations'!$C$36),'Hidden calculations'!$E$36-'Hidden calculations'!$D$36,0)</f>
        <v>0</v>
      </c>
    </row>
    <row r="145" spans="19:31" ht="12.75">
      <c r="S145">
        <f t="shared" si="3"/>
        <v>28.59999999999993</v>
      </c>
      <c r="T145">
        <f>+'Hidden calculations'!$A$40+'Hidden calculations'!$C$40*S145+'Hidden calculations'!$E$40*S145^2+'Hidden calculations'!$G$40*S145^3</f>
        <v>1214.178399999998</v>
      </c>
      <c r="U145">
        <f>+'Hidden calculations'!$A$42+'Hidden calculations'!$C$42*S145+'Hidden calculations'!$E$42*S145^2+'Hidden calculations'!$G$42*S145^3</f>
        <v>29.131999999999955</v>
      </c>
      <c r="V145">
        <f>+'Hidden calculations'!$A$44+'Hidden calculations'!$C$44*S145+'Hidden calculations'!$E$44*S145^2+'Hidden calculations'!$G$44*S145^3</f>
        <v>858.6228444444424</v>
      </c>
      <c r="W145">
        <f>+'Hidden calculations'!$A$46+'Hidden calculations'!$C$46*S145+'Hidden calculations'!$E$46*S145^2+'Hidden calculations'!$G$46*S145^3</f>
        <v>30.02177777777778</v>
      </c>
      <c r="X145">
        <f>+'Hidden calculations'!$A$48+'Hidden calculations'!$C$48*S145+'Hidden calculations'!$E$48*S145^2+'Hidden calculations'!$G$48/S145</f>
        <v>42.45379020979024</v>
      </c>
      <c r="Y145">
        <f>+'Sheet to use'!$B$15</f>
        <v>50.1696867361928</v>
      </c>
      <c r="AA145">
        <f>IF('Sheet to use'!$C$19&gt;S145,MIN(Y145,'Sheet to use'!$C$22),0)</f>
        <v>40.682225787925645</v>
      </c>
      <c r="AB145">
        <f>IF('Sheet to use'!$C$19&gt;S145,MAX('Sheet to use'!$C$22-Y145,0),0)</f>
        <v>0</v>
      </c>
      <c r="AC145">
        <f>IF('Sheet to use'!$C$19&gt;S145,MAX(Y145-'Sheet to use'!$C$22,0),0)</f>
        <v>9.487460948267156</v>
      </c>
      <c r="AD145">
        <f>IF('Sheet to use'!$C$19=0,IF($S145&lt;'Hidden calculations'!$C$36,'Hidden calculations'!$D$36,W145),0)</f>
        <v>0</v>
      </c>
      <c r="AE145">
        <f>IF(AND('Sheet to use'!$C$19=0,$S145&lt;'Hidden calculations'!$C$36),'Hidden calculations'!$E$36-'Hidden calculations'!$D$36,0)</f>
        <v>0</v>
      </c>
    </row>
    <row r="146" spans="19:31" ht="12.75">
      <c r="S146">
        <f t="shared" si="3"/>
        <v>28.79999999999993</v>
      </c>
      <c r="T146">
        <f>+'Hidden calculations'!$A$40+'Hidden calculations'!$C$40*S146+'Hidden calculations'!$E$40*S146^2+'Hidden calculations'!$G$40*S146^3</f>
        <v>1220.0163555555537</v>
      </c>
      <c r="U146">
        <f>+'Hidden calculations'!$A$42+'Hidden calculations'!$C$42*S146+'Hidden calculations'!$E$42*S146^2+'Hidden calculations'!$G$42*S146^3</f>
        <v>29.24799999999995</v>
      </c>
      <c r="V146">
        <f>+'Hidden calculations'!$A$44+'Hidden calculations'!$C$44*S146+'Hidden calculations'!$E$44*S146^2+'Hidden calculations'!$G$44*S146^3</f>
        <v>864.4607999999979</v>
      </c>
      <c r="W146">
        <f>+'Hidden calculations'!$A$46+'Hidden calculations'!$C$46*S146+'Hidden calculations'!$E$46*S146^2+'Hidden calculations'!$G$46*S146^3</f>
        <v>30.016</v>
      </c>
      <c r="X146">
        <f>+'Hidden calculations'!$A$48+'Hidden calculations'!$C$48*S146+'Hidden calculations'!$E$48*S146^2+'Hidden calculations'!$G$48/S146</f>
        <v>42.36167901234571</v>
      </c>
      <c r="Y146">
        <f>+'Sheet to use'!$B$15</f>
        <v>50.1696867361928</v>
      </c>
      <c r="AA146">
        <f>IF('Sheet to use'!$C$19&gt;S146,MIN(Y146,'Sheet to use'!$C$22),0)</f>
        <v>40.682225787925645</v>
      </c>
      <c r="AB146">
        <f>IF('Sheet to use'!$C$19&gt;S146,MAX('Sheet to use'!$C$22-Y146,0),0)</f>
        <v>0</v>
      </c>
      <c r="AC146">
        <f>IF('Sheet to use'!$C$19&gt;S146,MAX(Y146-'Sheet to use'!$C$22,0),0)</f>
        <v>9.487460948267156</v>
      </c>
      <c r="AD146">
        <f>IF('Sheet to use'!$C$19=0,IF($S146&lt;'Hidden calculations'!$C$36,'Hidden calculations'!$D$36,W146),0)</f>
        <v>0</v>
      </c>
      <c r="AE146">
        <f>IF(AND('Sheet to use'!$C$19=0,$S146&lt;'Hidden calculations'!$C$36),'Hidden calculations'!$E$36-'Hidden calculations'!$D$36,0)</f>
        <v>0</v>
      </c>
    </row>
    <row r="147" spans="19:31" ht="12.75">
      <c r="S147">
        <f t="shared" si="3"/>
        <v>28.99999999999993</v>
      </c>
      <c r="T147">
        <f>+'Hidden calculations'!$A$40+'Hidden calculations'!$C$40*S147+'Hidden calculations'!$E$40*S147^2+'Hidden calculations'!$G$40*S147^3</f>
        <v>1225.877777777776</v>
      </c>
      <c r="U147">
        <f>+'Hidden calculations'!$A$42+'Hidden calculations'!$C$42*S147+'Hidden calculations'!$E$42*S147^2+'Hidden calculations'!$G$42*S147^3</f>
        <v>29.366666666666617</v>
      </c>
      <c r="V147">
        <f>+'Hidden calculations'!$A$44+'Hidden calculations'!$C$44*S147+'Hidden calculations'!$E$44*S147^2+'Hidden calculations'!$G$44*S147^3</f>
        <v>870.3222222222201</v>
      </c>
      <c r="W147">
        <f>+'Hidden calculations'!$A$46+'Hidden calculations'!$C$46*S147+'Hidden calculations'!$E$46*S147^2+'Hidden calculations'!$G$46*S147^3</f>
        <v>30.01111111111111</v>
      </c>
      <c r="X147">
        <f>+'Hidden calculations'!$A$48+'Hidden calculations'!$C$48*S147+'Hidden calculations'!$E$48*S147^2+'Hidden calculations'!$G$48/S147</f>
        <v>42.27164750957858</v>
      </c>
      <c r="Y147">
        <f>+'Sheet to use'!$B$15</f>
        <v>50.1696867361928</v>
      </c>
      <c r="AA147">
        <f>IF('Sheet to use'!$C$19&gt;S147,MIN(Y147,'Sheet to use'!$C$22),0)</f>
        <v>40.682225787925645</v>
      </c>
      <c r="AB147">
        <f>IF('Sheet to use'!$C$19&gt;S147,MAX('Sheet to use'!$C$22-Y147,0),0)</f>
        <v>0</v>
      </c>
      <c r="AC147">
        <f>IF('Sheet to use'!$C$19&gt;S147,MAX(Y147-'Sheet to use'!$C$22,0),0)</f>
        <v>9.487460948267156</v>
      </c>
      <c r="AD147">
        <f>IF('Sheet to use'!$C$19=0,IF($S147&lt;'Hidden calculations'!$C$36,'Hidden calculations'!$D$36,W147),0)</f>
        <v>0</v>
      </c>
      <c r="AE147">
        <f>IF(AND('Sheet to use'!$C$19=0,$S147&lt;'Hidden calculations'!$C$36),'Hidden calculations'!$E$36-'Hidden calculations'!$D$36,0)</f>
        <v>0</v>
      </c>
    </row>
    <row r="148" spans="19:31" ht="12.75">
      <c r="S148">
        <f t="shared" si="3"/>
        <v>29.19999999999993</v>
      </c>
      <c r="T148">
        <f>+'Hidden calculations'!$A$40+'Hidden calculations'!$C$40*S148+'Hidden calculations'!$E$40*S148^2+'Hidden calculations'!$G$40*S148^3</f>
        <v>1231.7631999999978</v>
      </c>
      <c r="U148">
        <f>+'Hidden calculations'!$A$42+'Hidden calculations'!$C$42*S148+'Hidden calculations'!$E$42*S148^2+'Hidden calculations'!$G$42*S148^3</f>
        <v>29.487999999999946</v>
      </c>
      <c r="V148">
        <f>+'Hidden calculations'!$A$44+'Hidden calculations'!$C$44*S148+'Hidden calculations'!$E$44*S148^2+'Hidden calculations'!$G$44*S148^3</f>
        <v>876.2076444444422</v>
      </c>
      <c r="W148">
        <f>+'Hidden calculations'!$A$46+'Hidden calculations'!$C$46*S148+'Hidden calculations'!$E$46*S148^2+'Hidden calculations'!$G$46*S148^3</f>
        <v>30.007111111111108</v>
      </c>
      <c r="X148">
        <f>+'Hidden calculations'!$A$48+'Hidden calculations'!$C$48*S148+'Hidden calculations'!$E$48*S148^2+'Hidden calculations'!$G$48/S148</f>
        <v>42.18367123287675</v>
      </c>
      <c r="Y148">
        <f>+'Sheet to use'!$B$15</f>
        <v>50.1696867361928</v>
      </c>
      <c r="AA148">
        <f>IF('Sheet to use'!$C$19&gt;S148,MIN(Y148,'Sheet to use'!$C$22),0)</f>
        <v>40.682225787925645</v>
      </c>
      <c r="AB148">
        <f>IF('Sheet to use'!$C$19&gt;S148,MAX('Sheet to use'!$C$22-Y148,0),0)</f>
        <v>0</v>
      </c>
      <c r="AC148">
        <f>IF('Sheet to use'!$C$19&gt;S148,MAX(Y148-'Sheet to use'!$C$22,0),0)</f>
        <v>9.487460948267156</v>
      </c>
      <c r="AD148">
        <f>IF('Sheet to use'!$C$19=0,IF($S148&lt;'Hidden calculations'!$C$36,'Hidden calculations'!$D$36,W148),0)</f>
        <v>0</v>
      </c>
      <c r="AE148">
        <f>IF(AND('Sheet to use'!$C$19=0,$S148&lt;'Hidden calculations'!$C$36),'Hidden calculations'!$E$36-'Hidden calculations'!$D$36,0)</f>
        <v>0</v>
      </c>
    </row>
    <row r="149" spans="19:31" ht="12.75">
      <c r="S149">
        <f t="shared" si="3"/>
        <v>29.399999999999928</v>
      </c>
      <c r="T149">
        <f>+'Hidden calculations'!$A$40+'Hidden calculations'!$C$40*S149+'Hidden calculations'!$E$40*S149^2+'Hidden calculations'!$G$40*S149^3</f>
        <v>1237.6731555555534</v>
      </c>
      <c r="U149">
        <f>+'Hidden calculations'!$A$42+'Hidden calculations'!$C$42*S149+'Hidden calculations'!$E$42*S149^2+'Hidden calculations'!$G$42*S149^3</f>
        <v>29.611999999999945</v>
      </c>
      <c r="V149">
        <f>+'Hidden calculations'!$A$44+'Hidden calculations'!$C$44*S149+'Hidden calculations'!$E$44*S149^2+'Hidden calculations'!$G$44*S149^3</f>
        <v>882.1175999999978</v>
      </c>
      <c r="W149">
        <f>+'Hidden calculations'!$A$46+'Hidden calculations'!$C$46*S149+'Hidden calculations'!$E$46*S149^2+'Hidden calculations'!$G$46*S149^3</f>
        <v>30.003999999999998</v>
      </c>
      <c r="X149">
        <f>+'Hidden calculations'!$A$48+'Hidden calculations'!$C$48*S149+'Hidden calculations'!$E$48*S149^2+'Hidden calculations'!$G$48/S149</f>
        <v>42.0977263794407</v>
      </c>
      <c r="Y149">
        <f>+'Sheet to use'!$B$15</f>
        <v>50.1696867361928</v>
      </c>
      <c r="AA149">
        <f>IF('Sheet to use'!$C$19&gt;S149,MIN(Y149,'Sheet to use'!$C$22),0)</f>
        <v>40.682225787925645</v>
      </c>
      <c r="AB149">
        <f>IF('Sheet to use'!$C$19&gt;S149,MAX('Sheet to use'!$C$22-Y149,0),0)</f>
        <v>0</v>
      </c>
      <c r="AC149">
        <f>IF('Sheet to use'!$C$19&gt;S149,MAX(Y149-'Sheet to use'!$C$22,0),0)</f>
        <v>9.487460948267156</v>
      </c>
      <c r="AD149">
        <f>IF('Sheet to use'!$C$19=0,IF($S149&lt;'Hidden calculations'!$C$36,'Hidden calculations'!$D$36,W149),0)</f>
        <v>0</v>
      </c>
      <c r="AE149">
        <f>IF(AND('Sheet to use'!$C$19=0,$S149&lt;'Hidden calculations'!$C$36),'Hidden calculations'!$E$36-'Hidden calculations'!$D$36,0)</f>
        <v>0</v>
      </c>
    </row>
    <row r="150" spans="19:31" ht="12.75">
      <c r="S150">
        <f t="shared" si="3"/>
        <v>29.599999999999927</v>
      </c>
      <c r="T150">
        <f>+'Hidden calculations'!$A$40+'Hidden calculations'!$C$40*S150+'Hidden calculations'!$E$40*S150^2+'Hidden calculations'!$G$40*S150^3</f>
        <v>1243.6081777777756</v>
      </c>
      <c r="U150">
        <f>+'Hidden calculations'!$A$42+'Hidden calculations'!$C$42*S150+'Hidden calculations'!$E$42*S150^2+'Hidden calculations'!$G$42*S150^3</f>
        <v>29.73866666666661</v>
      </c>
      <c r="V150">
        <f>+'Hidden calculations'!$A$44+'Hidden calculations'!$C$44*S150+'Hidden calculations'!$E$44*S150^2+'Hidden calculations'!$G$44*S150^3</f>
        <v>888.05262222222</v>
      </c>
      <c r="W150">
        <f>+'Hidden calculations'!$A$46+'Hidden calculations'!$C$46*S150+'Hidden calculations'!$E$46*S150^2+'Hidden calculations'!$G$46*S150^3</f>
        <v>30.001777777777775</v>
      </c>
      <c r="X150">
        <f>+'Hidden calculations'!$A$48+'Hidden calculations'!$C$48*S150+'Hidden calculations'!$E$48*S150^2+'Hidden calculations'!$G$48/S150</f>
        <v>42.013789789789826</v>
      </c>
      <c r="Y150">
        <f>+'Sheet to use'!$B$15</f>
        <v>50.1696867361928</v>
      </c>
      <c r="AA150">
        <f>IF('Sheet to use'!$C$19&gt;S150,MIN(Y150,'Sheet to use'!$C$22),0)</f>
        <v>40.682225787925645</v>
      </c>
      <c r="AB150">
        <f>IF('Sheet to use'!$C$19&gt;S150,MAX('Sheet to use'!$C$22-Y150,0),0)</f>
        <v>0</v>
      </c>
      <c r="AC150">
        <f>IF('Sheet to use'!$C$19&gt;S150,MAX(Y150-'Sheet to use'!$C$22,0),0)</f>
        <v>9.487460948267156</v>
      </c>
      <c r="AD150">
        <f>IF('Sheet to use'!$C$19=0,IF($S150&lt;'Hidden calculations'!$C$36,'Hidden calculations'!$D$36,W150),0)</f>
        <v>0</v>
      </c>
      <c r="AE150">
        <f>IF(AND('Sheet to use'!$C$19=0,$S150&lt;'Hidden calculations'!$C$36),'Hidden calculations'!$E$36-'Hidden calculations'!$D$36,0)</f>
        <v>0</v>
      </c>
    </row>
    <row r="151" spans="19:31" ht="12.75">
      <c r="S151">
        <f t="shared" si="3"/>
        <v>29.799999999999926</v>
      </c>
      <c r="T151">
        <f>+'Hidden calculations'!$A$40+'Hidden calculations'!$C$40*S151+'Hidden calculations'!$E$40*S151^2+'Hidden calculations'!$G$40*S151^3</f>
        <v>1249.5687999999977</v>
      </c>
      <c r="U151">
        <f>+'Hidden calculations'!$A$42+'Hidden calculations'!$C$42*S151+'Hidden calculations'!$E$42*S151^2+'Hidden calculations'!$G$42*S151^3</f>
        <v>29.867999999999945</v>
      </c>
      <c r="V151">
        <f>+'Hidden calculations'!$A$44+'Hidden calculations'!$C$44*S151+'Hidden calculations'!$E$44*S151^2+'Hidden calculations'!$G$44*S151^3</f>
        <v>894.0132444444422</v>
      </c>
      <c r="W151">
        <f>+'Hidden calculations'!$A$46+'Hidden calculations'!$C$46*S151+'Hidden calculations'!$E$46*S151^2+'Hidden calculations'!$G$46*S151^3</f>
        <v>30.00044444444444</v>
      </c>
      <c r="X151">
        <f>+'Hidden calculations'!$A$48+'Hidden calculations'!$C$48*S151+'Hidden calculations'!$E$48*S151^2+'Hidden calculations'!$G$48/S151</f>
        <v>41.93183892617453</v>
      </c>
      <c r="Y151">
        <f>+'Sheet to use'!$B$15</f>
        <v>50.1696867361928</v>
      </c>
      <c r="AA151">
        <f>IF('Sheet to use'!$C$19&gt;S151,MIN(Y151,'Sheet to use'!$C$22),0)</f>
        <v>40.682225787925645</v>
      </c>
      <c r="AB151">
        <f>IF('Sheet to use'!$C$19&gt;S151,MAX('Sheet to use'!$C$22-Y151,0),0)</f>
        <v>0</v>
      </c>
      <c r="AC151">
        <f>IF('Sheet to use'!$C$19&gt;S151,MAX(Y151-'Sheet to use'!$C$22,0),0)</f>
        <v>9.487460948267156</v>
      </c>
      <c r="AD151">
        <f>IF('Sheet to use'!$C$19=0,IF($S151&lt;'Hidden calculations'!$C$36,'Hidden calculations'!$D$36,W151),0)</f>
        <v>0</v>
      </c>
      <c r="AE151">
        <f>IF(AND('Sheet to use'!$C$19=0,$S151&lt;'Hidden calculations'!$C$36),'Hidden calculations'!$E$36-'Hidden calculations'!$D$36,0)</f>
        <v>0</v>
      </c>
    </row>
    <row r="152" spans="19:31" ht="12.75">
      <c r="S152">
        <f t="shared" si="3"/>
        <v>29.999999999999925</v>
      </c>
      <c r="T152">
        <f>+'Hidden calculations'!$A$40+'Hidden calculations'!$C$40*S152+'Hidden calculations'!$E$40*S152^2+'Hidden calculations'!$G$40*S152^3</f>
        <v>1255.5555555555534</v>
      </c>
      <c r="U152">
        <f>+'Hidden calculations'!$A$42+'Hidden calculations'!$C$42*S152+'Hidden calculations'!$E$42*S152^2+'Hidden calculations'!$G$42*S152^3</f>
        <v>29.999999999999943</v>
      </c>
      <c r="V152">
        <f>+'Hidden calculations'!$A$44+'Hidden calculations'!$C$44*S152+'Hidden calculations'!$E$44*S152^2+'Hidden calculations'!$G$44*S152^3</f>
        <v>899.9999999999977</v>
      </c>
      <c r="W152">
        <f>+'Hidden calculations'!$A$46+'Hidden calculations'!$C$46*S152+'Hidden calculations'!$E$46*S152^2+'Hidden calculations'!$G$46*S152^3</f>
        <v>29.999999999999996</v>
      </c>
      <c r="X152">
        <f>+'Hidden calculations'!$A$48+'Hidden calculations'!$C$48*S152+'Hidden calculations'!$E$48*S152^2+'Hidden calculations'!$G$48/S152</f>
        <v>41.85185185185188</v>
      </c>
      <c r="Y152">
        <f>+'Sheet to use'!$B$15</f>
        <v>50.1696867361928</v>
      </c>
      <c r="AA152">
        <f>IF('Sheet to use'!$C$19&gt;S152,MIN(Y152,'Sheet to use'!$C$22),0)</f>
        <v>40.682225787925645</v>
      </c>
      <c r="AB152">
        <f>IF('Sheet to use'!$C$19&gt;S152,MAX('Sheet to use'!$C$22-Y152,0),0)</f>
        <v>0</v>
      </c>
      <c r="AC152">
        <f>IF('Sheet to use'!$C$19&gt;S152,MAX(Y152-'Sheet to use'!$C$22,0),0)</f>
        <v>9.487460948267156</v>
      </c>
      <c r="AD152">
        <f>IF('Sheet to use'!$C$19=0,IF($S152&lt;'Hidden calculations'!$C$36,'Hidden calculations'!$D$36,W152),0)</f>
        <v>0</v>
      </c>
      <c r="AE152">
        <f>IF(AND('Sheet to use'!$C$19=0,$S152&lt;'Hidden calculations'!$C$36),'Hidden calculations'!$E$36-'Hidden calculations'!$D$36,0)</f>
        <v>0</v>
      </c>
    </row>
    <row r="153" spans="19:31" ht="12.75">
      <c r="S153">
        <f t="shared" si="3"/>
        <v>30.199999999999925</v>
      </c>
      <c r="T153">
        <f>+'Hidden calculations'!$A$40+'Hidden calculations'!$C$40*S153+'Hidden calculations'!$E$40*S153^2+'Hidden calculations'!$G$40*S153^3</f>
        <v>1261.5689777777757</v>
      </c>
      <c r="U153">
        <f>+'Hidden calculations'!$A$42+'Hidden calculations'!$C$42*S153+'Hidden calculations'!$E$42*S153^2+'Hidden calculations'!$G$42*S153^3</f>
        <v>30.134666666666607</v>
      </c>
      <c r="V153">
        <f>+'Hidden calculations'!$A$44+'Hidden calculations'!$C$44*S153+'Hidden calculations'!$E$44*S153^2+'Hidden calculations'!$G$44*S153^3</f>
        <v>906.01342222222</v>
      </c>
      <c r="W153">
        <f>+'Hidden calculations'!$A$46+'Hidden calculations'!$C$46*S153+'Hidden calculations'!$E$46*S153^2+'Hidden calculations'!$G$46*S153^3</f>
        <v>30.00044444444444</v>
      </c>
      <c r="X153">
        <f>+'Hidden calculations'!$A$48+'Hidden calculations'!$C$48*S153+'Hidden calculations'!$E$48*S153^2+'Hidden calculations'!$G$48/S153</f>
        <v>41.773807211184725</v>
      </c>
      <c r="Y153">
        <f>+'Sheet to use'!$B$15</f>
        <v>50.1696867361928</v>
      </c>
      <c r="AA153">
        <f>IF('Sheet to use'!$C$19&gt;S153,MIN(Y153,'Sheet to use'!$C$22),0)</f>
        <v>40.682225787925645</v>
      </c>
      <c r="AB153">
        <f>IF('Sheet to use'!$C$19&gt;S153,MAX('Sheet to use'!$C$22-Y153,0),0)</f>
        <v>0</v>
      </c>
      <c r="AC153">
        <f>IF('Sheet to use'!$C$19&gt;S153,MAX(Y153-'Sheet to use'!$C$22,0),0)</f>
        <v>9.487460948267156</v>
      </c>
      <c r="AD153">
        <f>IF('Sheet to use'!$C$19=0,IF($S153&lt;'Hidden calculations'!$C$36,'Hidden calculations'!$D$36,W153),0)</f>
        <v>0</v>
      </c>
      <c r="AE153">
        <f>IF(AND('Sheet to use'!$C$19=0,$S153&lt;'Hidden calculations'!$C$36),'Hidden calculations'!$E$36-'Hidden calculations'!$D$36,0)</f>
        <v>0</v>
      </c>
    </row>
    <row r="154" spans="19:31" ht="12.75">
      <c r="S154">
        <f t="shared" si="3"/>
        <v>30.399999999999924</v>
      </c>
      <c r="T154">
        <f>+'Hidden calculations'!$A$40+'Hidden calculations'!$C$40*S154+'Hidden calculations'!$E$40*S154^2+'Hidden calculations'!$G$40*S154^3</f>
        <v>1267.6095999999977</v>
      </c>
      <c r="U154">
        <f>+'Hidden calculations'!$A$42+'Hidden calculations'!$C$42*S154+'Hidden calculations'!$E$42*S154^2+'Hidden calculations'!$G$42*S154^3</f>
        <v>30.27199999999994</v>
      </c>
      <c r="V154">
        <f>+'Hidden calculations'!$A$44+'Hidden calculations'!$C$44*S154+'Hidden calculations'!$E$44*S154^2+'Hidden calculations'!$G$44*S154^3</f>
        <v>912.0540444444421</v>
      </c>
      <c r="W154">
        <f>+'Hidden calculations'!$A$46+'Hidden calculations'!$C$46*S154+'Hidden calculations'!$E$46*S154^2+'Hidden calculations'!$G$46*S154^3</f>
        <v>30.001777777777775</v>
      </c>
      <c r="X154">
        <f>+'Hidden calculations'!$A$48+'Hidden calculations'!$C$48*S154+'Hidden calculations'!$E$48*S154^2+'Hidden calculations'!$G$48/S154</f>
        <v>41.69768421052635</v>
      </c>
      <c r="Y154">
        <f>+'Sheet to use'!$B$15</f>
        <v>50.1696867361928</v>
      </c>
      <c r="AA154">
        <f>IF('Sheet to use'!$C$19&gt;S154,MIN(Y154,'Sheet to use'!$C$22),0)</f>
        <v>40.682225787925645</v>
      </c>
      <c r="AB154">
        <f>IF('Sheet to use'!$C$19&gt;S154,MAX('Sheet to use'!$C$22-Y154,0),0)</f>
        <v>0</v>
      </c>
      <c r="AC154">
        <f>IF('Sheet to use'!$C$19&gt;S154,MAX(Y154-'Sheet to use'!$C$22,0),0)</f>
        <v>9.487460948267156</v>
      </c>
      <c r="AD154">
        <f>IF('Sheet to use'!$C$19=0,IF($S154&lt;'Hidden calculations'!$C$36,'Hidden calculations'!$D$36,W154),0)</f>
        <v>0</v>
      </c>
      <c r="AE154">
        <f>IF(AND('Sheet to use'!$C$19=0,$S154&lt;'Hidden calculations'!$C$36),'Hidden calculations'!$E$36-'Hidden calculations'!$D$36,0)</f>
        <v>0</v>
      </c>
    </row>
    <row r="155" spans="19:31" ht="12.75">
      <c r="S155">
        <f t="shared" si="3"/>
        <v>30.599999999999923</v>
      </c>
      <c r="T155">
        <f>+'Hidden calculations'!$A$40+'Hidden calculations'!$C$40*S155+'Hidden calculations'!$E$40*S155^2+'Hidden calculations'!$G$40*S155^3</f>
        <v>1273.6779555555531</v>
      </c>
      <c r="U155">
        <f>+'Hidden calculations'!$A$42+'Hidden calculations'!$C$42*S155+'Hidden calculations'!$E$42*S155^2+'Hidden calculations'!$G$42*S155^3</f>
        <v>30.41199999999994</v>
      </c>
      <c r="V155">
        <f>+'Hidden calculations'!$A$44+'Hidden calculations'!$C$44*S155+'Hidden calculations'!$E$44*S155^2+'Hidden calculations'!$G$44*S155^3</f>
        <v>918.1223999999975</v>
      </c>
      <c r="W155">
        <f>+'Hidden calculations'!$A$46+'Hidden calculations'!$C$46*S155+'Hidden calculations'!$E$46*S155^2+'Hidden calculations'!$G$46*S155^3</f>
        <v>30.003999999999998</v>
      </c>
      <c r="X155">
        <f>+'Hidden calculations'!$A$48+'Hidden calculations'!$C$48*S155+'Hidden calculations'!$E$48*S155^2+'Hidden calculations'!$G$48/S155</f>
        <v>41.62346259985479</v>
      </c>
      <c r="Y155">
        <f>+'Sheet to use'!$B$15</f>
        <v>50.1696867361928</v>
      </c>
      <c r="AA155">
        <f>IF('Sheet to use'!$C$19&gt;S155,MIN(Y155,'Sheet to use'!$C$22),0)</f>
        <v>40.682225787925645</v>
      </c>
      <c r="AB155">
        <f>IF('Sheet to use'!$C$19&gt;S155,MAX('Sheet to use'!$C$22-Y155,0),0)</f>
        <v>0</v>
      </c>
      <c r="AC155">
        <f>IF('Sheet to use'!$C$19&gt;S155,MAX(Y155-'Sheet to use'!$C$22,0),0)</f>
        <v>9.487460948267156</v>
      </c>
      <c r="AD155">
        <f>IF('Sheet to use'!$C$19=0,IF($S155&lt;'Hidden calculations'!$C$36,'Hidden calculations'!$D$36,W155),0)</f>
        <v>0</v>
      </c>
      <c r="AE155">
        <f>IF(AND('Sheet to use'!$C$19=0,$S155&lt;'Hidden calculations'!$C$36),'Hidden calculations'!$E$36-'Hidden calculations'!$D$36,0)</f>
        <v>0</v>
      </c>
    </row>
    <row r="156" spans="19:31" ht="12.75">
      <c r="S156">
        <f t="shared" si="3"/>
        <v>30.799999999999923</v>
      </c>
      <c r="T156">
        <f>+'Hidden calculations'!$A$40+'Hidden calculations'!$C$40*S156+'Hidden calculations'!$E$40*S156^2+'Hidden calculations'!$G$40*S156^3</f>
        <v>1279.7745777777754</v>
      </c>
      <c r="U156">
        <f>+'Hidden calculations'!$A$42+'Hidden calculations'!$C$42*S156+'Hidden calculations'!$E$42*S156^2+'Hidden calculations'!$G$42*S156^3</f>
        <v>30.554666666666602</v>
      </c>
      <c r="V156">
        <f>+'Hidden calculations'!$A$44+'Hidden calculations'!$C$44*S156+'Hidden calculations'!$E$44*S156^2+'Hidden calculations'!$G$44*S156^3</f>
        <v>924.2190222222198</v>
      </c>
      <c r="W156">
        <f>+'Hidden calculations'!$A$46+'Hidden calculations'!$C$46*S156+'Hidden calculations'!$E$46*S156^2+'Hidden calculations'!$G$46*S156^3</f>
        <v>30.007111111111108</v>
      </c>
      <c r="X156">
        <f>+'Hidden calculations'!$A$48+'Hidden calculations'!$C$48*S156+'Hidden calculations'!$E$48*S156^2+'Hidden calculations'!$G$48/S156</f>
        <v>41.55112265512268</v>
      </c>
      <c r="Y156">
        <f>+'Sheet to use'!$B$15</f>
        <v>50.1696867361928</v>
      </c>
      <c r="AA156">
        <f>IF('Sheet to use'!$C$19&gt;S156,MIN(Y156,'Sheet to use'!$C$22),0)</f>
        <v>40.682225787925645</v>
      </c>
      <c r="AB156">
        <f>IF('Sheet to use'!$C$19&gt;S156,MAX('Sheet to use'!$C$22-Y156,0),0)</f>
        <v>0</v>
      </c>
      <c r="AC156">
        <f>IF('Sheet to use'!$C$19&gt;S156,MAX(Y156-'Sheet to use'!$C$22,0),0)</f>
        <v>9.487460948267156</v>
      </c>
      <c r="AD156">
        <f>IF('Sheet to use'!$C$19=0,IF($S156&lt;'Hidden calculations'!$C$36,'Hidden calculations'!$D$36,W156),0)</f>
        <v>0</v>
      </c>
      <c r="AE156">
        <f>IF(AND('Sheet to use'!$C$19=0,$S156&lt;'Hidden calculations'!$C$36),'Hidden calculations'!$E$36-'Hidden calculations'!$D$36,0)</f>
        <v>0</v>
      </c>
    </row>
    <row r="157" spans="19:31" ht="12.75">
      <c r="S157">
        <f t="shared" si="3"/>
        <v>30.999999999999922</v>
      </c>
      <c r="T157">
        <f>+'Hidden calculations'!$A$40+'Hidden calculations'!$C$40*S157+'Hidden calculations'!$E$40*S157^2+'Hidden calculations'!$G$40*S157^3</f>
        <v>1285.8999999999976</v>
      </c>
      <c r="U157">
        <f>+'Hidden calculations'!$A$42+'Hidden calculations'!$C$42*S157+'Hidden calculations'!$E$42*S157^2+'Hidden calculations'!$G$42*S157^3</f>
        <v>30.699999999999932</v>
      </c>
      <c r="V157">
        <f>+'Hidden calculations'!$A$44+'Hidden calculations'!$C$44*S157+'Hidden calculations'!$E$44*S157^2+'Hidden calculations'!$G$44*S157^3</f>
        <v>930.3444444444419</v>
      </c>
      <c r="W157">
        <f>+'Hidden calculations'!$A$46+'Hidden calculations'!$C$46*S157+'Hidden calculations'!$E$46*S157^2+'Hidden calculations'!$G$46*S157^3</f>
        <v>30.011111111111106</v>
      </c>
      <c r="X157">
        <f>+'Hidden calculations'!$A$48+'Hidden calculations'!$C$48*S157+'Hidden calculations'!$E$48*S157^2+'Hidden calculations'!$G$48/S157</f>
        <v>41.480645161290354</v>
      </c>
      <c r="Y157">
        <f>+'Sheet to use'!$B$15</f>
        <v>50.1696867361928</v>
      </c>
      <c r="AA157">
        <f>IF('Sheet to use'!$C$19&gt;S157,MIN(Y157,'Sheet to use'!$C$22),0)</f>
        <v>40.682225787925645</v>
      </c>
      <c r="AB157">
        <f>IF('Sheet to use'!$C$19&gt;S157,MAX('Sheet to use'!$C$22-Y157,0),0)</f>
        <v>0</v>
      </c>
      <c r="AC157">
        <f>IF('Sheet to use'!$C$19&gt;S157,MAX(Y157-'Sheet to use'!$C$22,0),0)</f>
        <v>9.487460948267156</v>
      </c>
      <c r="AD157">
        <f>IF('Sheet to use'!$C$19=0,IF($S157&lt;'Hidden calculations'!$C$36,'Hidden calculations'!$D$36,W157),0)</f>
        <v>0</v>
      </c>
      <c r="AE157">
        <f>IF(AND('Sheet to use'!$C$19=0,$S157&lt;'Hidden calculations'!$C$36),'Hidden calculations'!$E$36-'Hidden calculations'!$D$36,0)</f>
        <v>0</v>
      </c>
    </row>
    <row r="158" spans="19:31" ht="12.75">
      <c r="S158">
        <f t="shared" si="3"/>
        <v>31.19999999999992</v>
      </c>
      <c r="T158">
        <f>+'Hidden calculations'!$A$40+'Hidden calculations'!$C$40*S158+'Hidden calculations'!$E$40*S158^2+'Hidden calculations'!$G$40*S158^3</f>
        <v>1292.0547555555531</v>
      </c>
      <c r="U158">
        <f>+'Hidden calculations'!$A$42+'Hidden calculations'!$C$42*S158+'Hidden calculations'!$E$42*S158^2+'Hidden calculations'!$G$42*S158^3</f>
        <v>30.847999999999935</v>
      </c>
      <c r="V158">
        <f>+'Hidden calculations'!$A$44+'Hidden calculations'!$C$44*S158+'Hidden calculations'!$E$44*S158^2+'Hidden calculations'!$G$44*S158^3</f>
        <v>936.4991999999975</v>
      </c>
      <c r="W158">
        <f>+'Hidden calculations'!$A$46+'Hidden calculations'!$C$46*S158+'Hidden calculations'!$E$46*S158^2+'Hidden calculations'!$G$46*S158^3</f>
        <v>30.015999999999995</v>
      </c>
      <c r="X158">
        <f>+'Hidden calculations'!$A$48+'Hidden calculations'!$C$48*S158+'Hidden calculations'!$E$48*S158^2+'Hidden calculations'!$G$48/S158</f>
        <v>41.41201139601142</v>
      </c>
      <c r="Y158">
        <f>+'Sheet to use'!$B$15</f>
        <v>50.1696867361928</v>
      </c>
      <c r="AA158">
        <f>IF('Sheet to use'!$C$19&gt;S158,MIN(Y158,'Sheet to use'!$C$22),0)</f>
        <v>40.682225787925645</v>
      </c>
      <c r="AB158">
        <f>IF('Sheet to use'!$C$19&gt;S158,MAX('Sheet to use'!$C$22-Y158,0),0)</f>
        <v>0</v>
      </c>
      <c r="AC158">
        <f>IF('Sheet to use'!$C$19&gt;S158,MAX(Y158-'Sheet to use'!$C$22,0),0)</f>
        <v>9.487460948267156</v>
      </c>
      <c r="AD158">
        <f>IF('Sheet to use'!$C$19=0,IF($S158&lt;'Hidden calculations'!$C$36,'Hidden calculations'!$D$36,W158),0)</f>
        <v>0</v>
      </c>
      <c r="AE158">
        <f>IF(AND('Sheet to use'!$C$19=0,$S158&lt;'Hidden calculations'!$C$36),'Hidden calculations'!$E$36-'Hidden calculations'!$D$36,0)</f>
        <v>0</v>
      </c>
    </row>
    <row r="159" spans="19:31" ht="12.75">
      <c r="S159">
        <f t="shared" si="3"/>
        <v>31.39999999999992</v>
      </c>
      <c r="T159">
        <f>+'Hidden calculations'!$A$40+'Hidden calculations'!$C$40*S159+'Hidden calculations'!$E$40*S159^2+'Hidden calculations'!$G$40*S159^3</f>
        <v>1298.2393777777754</v>
      </c>
      <c r="U159">
        <f>+'Hidden calculations'!$A$42+'Hidden calculations'!$C$42*S159+'Hidden calculations'!$E$42*S159^2+'Hidden calculations'!$G$42*S159^3</f>
        <v>30.9986666666666</v>
      </c>
      <c r="V159">
        <f>+'Hidden calculations'!$A$44+'Hidden calculations'!$C$44*S159+'Hidden calculations'!$E$44*S159^2+'Hidden calculations'!$G$44*S159^3</f>
        <v>942.6838222222198</v>
      </c>
      <c r="W159">
        <f>+'Hidden calculations'!$A$46+'Hidden calculations'!$C$46*S159+'Hidden calculations'!$E$46*S159^2+'Hidden calculations'!$G$46*S159^3</f>
        <v>30.02177777777777</v>
      </c>
      <c r="X159">
        <f>+'Hidden calculations'!$A$48+'Hidden calculations'!$C$48*S159+'Hidden calculations'!$E$48*S159^2+'Hidden calculations'!$G$48/S159</f>
        <v>41.34520311394199</v>
      </c>
      <c r="Y159">
        <f>+'Sheet to use'!$B$15</f>
        <v>50.1696867361928</v>
      </c>
      <c r="AA159">
        <f>IF('Sheet to use'!$C$19&gt;S159,MIN(Y159,'Sheet to use'!$C$22),0)</f>
        <v>40.682225787925645</v>
      </c>
      <c r="AB159">
        <f>IF('Sheet to use'!$C$19&gt;S159,MAX('Sheet to use'!$C$22-Y159,0),0)</f>
        <v>0</v>
      </c>
      <c r="AC159">
        <f>IF('Sheet to use'!$C$19&gt;S159,MAX(Y159-'Sheet to use'!$C$22,0),0)</f>
        <v>9.487460948267156</v>
      </c>
      <c r="AD159">
        <f>IF('Sheet to use'!$C$19=0,IF($S159&lt;'Hidden calculations'!$C$36,'Hidden calculations'!$D$36,W159),0)</f>
        <v>0</v>
      </c>
      <c r="AE159">
        <f>IF(AND('Sheet to use'!$C$19=0,$S159&lt;'Hidden calculations'!$C$36),'Hidden calculations'!$E$36-'Hidden calculations'!$D$36,0)</f>
        <v>0</v>
      </c>
    </row>
    <row r="160" spans="19:31" ht="12.75">
      <c r="S160">
        <f t="shared" si="3"/>
        <v>31.59999999999992</v>
      </c>
      <c r="T160">
        <f>+'Hidden calculations'!$A$40+'Hidden calculations'!$C$40*S160+'Hidden calculations'!$E$40*S160^2+'Hidden calculations'!$G$40*S160^3</f>
        <v>1304.4543999999976</v>
      </c>
      <c r="U160">
        <f>+'Hidden calculations'!$A$42+'Hidden calculations'!$C$42*S160+'Hidden calculations'!$E$42*S160^2+'Hidden calculations'!$G$42*S160^3</f>
        <v>31.15199999999993</v>
      </c>
      <c r="V160">
        <f>+'Hidden calculations'!$A$44+'Hidden calculations'!$C$44*S160+'Hidden calculations'!$E$44*S160^2+'Hidden calculations'!$G$44*S160^3</f>
        <v>948.8988444444419</v>
      </c>
      <c r="W160">
        <f>+'Hidden calculations'!$A$46+'Hidden calculations'!$C$46*S160+'Hidden calculations'!$E$46*S160^2+'Hidden calculations'!$G$46*S160^3</f>
        <v>30.02844444444444</v>
      </c>
      <c r="X160">
        <f>+'Hidden calculations'!$A$48+'Hidden calculations'!$C$48*S160+'Hidden calculations'!$E$48*S160^2+'Hidden calculations'!$G$48/S160</f>
        <v>41.2802025316456</v>
      </c>
      <c r="Y160">
        <f>+'Sheet to use'!$B$15</f>
        <v>50.1696867361928</v>
      </c>
      <c r="AA160">
        <f>IF('Sheet to use'!$C$19&gt;S160,MIN(Y160,'Sheet to use'!$C$22),0)</f>
        <v>40.682225787925645</v>
      </c>
      <c r="AB160">
        <f>IF('Sheet to use'!$C$19&gt;S160,MAX('Sheet to use'!$C$22-Y160,0),0)</f>
        <v>0</v>
      </c>
      <c r="AC160">
        <f>IF('Sheet to use'!$C$19&gt;S160,MAX(Y160-'Sheet to use'!$C$22,0),0)</f>
        <v>9.487460948267156</v>
      </c>
      <c r="AD160">
        <f>IF('Sheet to use'!$C$19=0,IF($S160&lt;'Hidden calculations'!$C$36,'Hidden calculations'!$D$36,W160),0)</f>
        <v>0</v>
      </c>
      <c r="AE160">
        <f>IF(AND('Sheet to use'!$C$19=0,$S160&lt;'Hidden calculations'!$C$36),'Hidden calculations'!$E$36-'Hidden calculations'!$D$36,0)</f>
        <v>0</v>
      </c>
    </row>
    <row r="161" spans="19:31" ht="12.75">
      <c r="S161">
        <f t="shared" si="3"/>
        <v>31.79999999999992</v>
      </c>
      <c r="T161">
        <f>+'Hidden calculations'!$A$40+'Hidden calculations'!$C$40*S161+'Hidden calculations'!$E$40*S161^2+'Hidden calculations'!$G$40*S161^3</f>
        <v>1310.7003555555532</v>
      </c>
      <c r="U161">
        <f>+'Hidden calculations'!$A$42+'Hidden calculations'!$C$42*S161+'Hidden calculations'!$E$42*S161^2+'Hidden calculations'!$G$42*S161^3</f>
        <v>31.30799999999993</v>
      </c>
      <c r="V161">
        <f>+'Hidden calculations'!$A$44+'Hidden calculations'!$C$44*S161+'Hidden calculations'!$E$44*S161^2+'Hidden calculations'!$G$44*S161^3</f>
        <v>955.1447999999975</v>
      </c>
      <c r="W161">
        <f>+'Hidden calculations'!$A$46+'Hidden calculations'!$C$46*S161+'Hidden calculations'!$E$46*S161^2+'Hidden calculations'!$G$46*S161^3</f>
        <v>30.035999999999994</v>
      </c>
      <c r="X161">
        <f>+'Hidden calculations'!$A$48+'Hidden calculations'!$C$48*S161+'Hidden calculations'!$E$48*S161^2+'Hidden calculations'!$G$48/S161</f>
        <v>41.21699231306781</v>
      </c>
      <c r="Y161">
        <f>+'Sheet to use'!$B$15</f>
        <v>50.1696867361928</v>
      </c>
      <c r="AA161">
        <f>IF('Sheet to use'!$C$19&gt;S161,MIN(Y161,'Sheet to use'!$C$22),0)</f>
        <v>40.682225787925645</v>
      </c>
      <c r="AB161">
        <f>IF('Sheet to use'!$C$19&gt;S161,MAX('Sheet to use'!$C$22-Y161,0),0)</f>
        <v>0</v>
      </c>
      <c r="AC161">
        <f>IF('Sheet to use'!$C$19&gt;S161,MAX(Y161-'Sheet to use'!$C$22,0),0)</f>
        <v>9.487460948267156</v>
      </c>
      <c r="AD161">
        <f>IF('Sheet to use'!$C$19=0,IF($S161&lt;'Hidden calculations'!$C$36,'Hidden calculations'!$D$36,W161),0)</f>
        <v>0</v>
      </c>
      <c r="AE161">
        <f>IF(AND('Sheet to use'!$C$19=0,$S161&lt;'Hidden calculations'!$C$36),'Hidden calculations'!$E$36-'Hidden calculations'!$D$36,0)</f>
        <v>0</v>
      </c>
    </row>
    <row r="162" spans="19:31" ht="12.75">
      <c r="S162">
        <f t="shared" si="3"/>
        <v>31.99999999999992</v>
      </c>
      <c r="T162">
        <f>+'Hidden calculations'!$A$40+'Hidden calculations'!$C$40*S162+'Hidden calculations'!$E$40*S162^2+'Hidden calculations'!$G$40*S162^3</f>
        <v>1316.9777777777754</v>
      </c>
      <c r="U162">
        <f>+'Hidden calculations'!$A$42+'Hidden calculations'!$C$42*S162+'Hidden calculations'!$E$42*S162^2+'Hidden calculations'!$G$42*S162^3</f>
        <v>31.46666666666659</v>
      </c>
      <c r="V162">
        <f>+'Hidden calculations'!$A$44+'Hidden calculations'!$C$44*S162+'Hidden calculations'!$E$44*S162^2+'Hidden calculations'!$G$44*S162^3</f>
        <v>961.4222222222197</v>
      </c>
      <c r="W162">
        <f>+'Hidden calculations'!$A$46+'Hidden calculations'!$C$46*S162+'Hidden calculations'!$E$46*S162^2+'Hidden calculations'!$G$46*S162^3</f>
        <v>30.044444444444437</v>
      </c>
      <c r="X162">
        <f>+'Hidden calculations'!$A$48+'Hidden calculations'!$C$48*S162+'Hidden calculations'!$E$48*S162^2+'Hidden calculations'!$G$48/S162</f>
        <v>41.15555555555558</v>
      </c>
      <c r="Y162">
        <f>+'Sheet to use'!$B$15</f>
        <v>50.1696867361928</v>
      </c>
      <c r="AA162">
        <f>IF('Sheet to use'!$C$19&gt;S162,MIN(Y162,'Sheet to use'!$C$22),0)</f>
        <v>40.682225787925645</v>
      </c>
      <c r="AB162">
        <f>IF('Sheet to use'!$C$19&gt;S162,MAX('Sheet to use'!$C$22-Y162,0),0)</f>
        <v>0</v>
      </c>
      <c r="AC162">
        <f>IF('Sheet to use'!$C$19&gt;S162,MAX(Y162-'Sheet to use'!$C$22,0),0)</f>
        <v>9.487460948267156</v>
      </c>
      <c r="AD162">
        <f>IF('Sheet to use'!$C$19=0,IF($S162&lt;'Hidden calculations'!$C$36,'Hidden calculations'!$D$36,W162),0)</f>
        <v>0</v>
      </c>
      <c r="AE162">
        <f>IF(AND('Sheet to use'!$C$19=0,$S162&lt;'Hidden calculations'!$C$36),'Hidden calculations'!$E$36-'Hidden calculations'!$D$36,0)</f>
        <v>0</v>
      </c>
    </row>
    <row r="163" spans="19:31" ht="12.75">
      <c r="S163">
        <f t="shared" si="3"/>
        <v>32.19999999999992</v>
      </c>
      <c r="T163">
        <f>+'Hidden calculations'!$A$40+'Hidden calculations'!$C$40*S163+'Hidden calculations'!$E$40*S163^2+'Hidden calculations'!$G$40*S163^3</f>
        <v>1323.2871999999975</v>
      </c>
      <c r="U163">
        <f>+'Hidden calculations'!$A$42+'Hidden calculations'!$C$42*S163+'Hidden calculations'!$E$42*S163^2+'Hidden calculations'!$G$42*S163^3</f>
        <v>31.627999999999922</v>
      </c>
      <c r="V163">
        <f>+'Hidden calculations'!$A$44+'Hidden calculations'!$C$44*S163+'Hidden calculations'!$E$44*S163^2+'Hidden calculations'!$G$44*S163^3</f>
        <v>967.7316444444419</v>
      </c>
      <c r="W163">
        <f>+'Hidden calculations'!$A$46+'Hidden calculations'!$C$46*S163+'Hidden calculations'!$E$46*S163^2+'Hidden calculations'!$G$46*S163^3</f>
        <v>30.05377777777777</v>
      </c>
      <c r="X163">
        <f>+'Hidden calculations'!$A$48+'Hidden calculations'!$C$48*S163+'Hidden calculations'!$E$48*S163^2+'Hidden calculations'!$G$48/S163</f>
        <v>41.09587577639754</v>
      </c>
      <c r="Y163">
        <f>+'Sheet to use'!$B$15</f>
        <v>50.1696867361928</v>
      </c>
      <c r="AA163">
        <f>IF('Sheet to use'!$C$19&gt;S163,MIN(Y163,'Sheet to use'!$C$22),0)</f>
        <v>40.682225787925645</v>
      </c>
      <c r="AB163">
        <f>IF('Sheet to use'!$C$19&gt;S163,MAX('Sheet to use'!$C$22-Y163,0),0)</f>
        <v>0</v>
      </c>
      <c r="AC163">
        <f>IF('Sheet to use'!$C$19&gt;S163,MAX(Y163-'Sheet to use'!$C$22,0),0)</f>
        <v>9.487460948267156</v>
      </c>
      <c r="AD163">
        <f>IF('Sheet to use'!$C$19=0,IF($S163&lt;'Hidden calculations'!$C$36,'Hidden calculations'!$D$36,W163),0)</f>
        <v>0</v>
      </c>
      <c r="AE163">
        <f>IF(AND('Sheet to use'!$C$19=0,$S163&lt;'Hidden calculations'!$C$36),'Hidden calculations'!$E$36-'Hidden calculations'!$D$36,0)</f>
        <v>0</v>
      </c>
    </row>
    <row r="164" spans="19:31" ht="12.75">
      <c r="S164">
        <f t="shared" si="3"/>
        <v>32.39999999999992</v>
      </c>
      <c r="T164">
        <f>+'Hidden calculations'!$A$40+'Hidden calculations'!$C$40*S164+'Hidden calculations'!$E$40*S164^2+'Hidden calculations'!$G$40*S164^3</f>
        <v>1329.629155555553</v>
      </c>
      <c r="U164">
        <f>+'Hidden calculations'!$A$42+'Hidden calculations'!$C$42*S164+'Hidden calculations'!$E$42*S164^2+'Hidden calculations'!$G$42*S164^3</f>
        <v>31.79199999999993</v>
      </c>
      <c r="V164">
        <f>+'Hidden calculations'!$A$44+'Hidden calculations'!$C$44*S164+'Hidden calculations'!$E$44*S164^2+'Hidden calculations'!$G$44*S164^3</f>
        <v>974.0735999999974</v>
      </c>
      <c r="W164">
        <f>+'Hidden calculations'!$A$46+'Hidden calculations'!$C$46*S164+'Hidden calculations'!$E$46*S164^2+'Hidden calculations'!$G$46*S164^3</f>
        <v>30.063999999999993</v>
      </c>
      <c r="X164">
        <f>+'Hidden calculations'!$A$48+'Hidden calculations'!$C$48*S164+'Hidden calculations'!$E$48*S164^2+'Hidden calculations'!$G$48/S164</f>
        <v>41.03793689986285</v>
      </c>
      <c r="Y164">
        <f>+'Sheet to use'!$B$15</f>
        <v>50.1696867361928</v>
      </c>
      <c r="AA164">
        <f>IF('Sheet to use'!$C$19&gt;S164,MIN(Y164,'Sheet to use'!$C$22),0)</f>
        <v>40.682225787925645</v>
      </c>
      <c r="AB164">
        <f>IF('Sheet to use'!$C$19&gt;S164,MAX('Sheet to use'!$C$22-Y164,0),0)</f>
        <v>0</v>
      </c>
      <c r="AC164">
        <f>IF('Sheet to use'!$C$19&gt;S164,MAX(Y164-'Sheet to use'!$C$22,0),0)</f>
        <v>9.487460948267156</v>
      </c>
      <c r="AD164">
        <f>IF('Sheet to use'!$C$19=0,IF($S164&lt;'Hidden calculations'!$C$36,'Hidden calculations'!$D$36,W164),0)</f>
        <v>0</v>
      </c>
      <c r="AE164">
        <f>IF(AND('Sheet to use'!$C$19=0,$S164&lt;'Hidden calculations'!$C$36),'Hidden calculations'!$E$36-'Hidden calculations'!$D$36,0)</f>
        <v>0</v>
      </c>
    </row>
    <row r="165" spans="19:31" ht="12.75">
      <c r="S165">
        <f t="shared" si="3"/>
        <v>32.59999999999992</v>
      </c>
      <c r="T165">
        <f>+'Hidden calculations'!$A$40+'Hidden calculations'!$C$40*S165+'Hidden calculations'!$E$40*S165^2+'Hidden calculations'!$G$40*S165^3</f>
        <v>1336.0041777777753</v>
      </c>
      <c r="U165">
        <f>+'Hidden calculations'!$A$42+'Hidden calculations'!$C$42*S165+'Hidden calculations'!$E$42*S165^2+'Hidden calculations'!$G$42*S165^3</f>
        <v>31.958666666666595</v>
      </c>
      <c r="V165">
        <f>+'Hidden calculations'!$A$44+'Hidden calculations'!$C$44*S165+'Hidden calculations'!$E$44*S165^2+'Hidden calculations'!$G$44*S165^3</f>
        <v>980.4486222222197</v>
      </c>
      <c r="W165">
        <f>+'Hidden calculations'!$A$46+'Hidden calculations'!$C$46*S165+'Hidden calculations'!$E$46*S165^2+'Hidden calculations'!$G$46*S165^3</f>
        <v>30.075111111111106</v>
      </c>
      <c r="X165">
        <f>+'Hidden calculations'!$A$48+'Hidden calculations'!$C$48*S165+'Hidden calculations'!$E$48*S165^2+'Hidden calculations'!$G$48/S165</f>
        <v>40.98172324471713</v>
      </c>
      <c r="Y165">
        <f>+'Sheet to use'!$B$15</f>
        <v>50.1696867361928</v>
      </c>
      <c r="AA165">
        <f>IF('Sheet to use'!$C$19&gt;S165,MIN(Y165,'Sheet to use'!$C$22),0)</f>
        <v>40.682225787925645</v>
      </c>
      <c r="AB165">
        <f>IF('Sheet to use'!$C$19&gt;S165,MAX('Sheet to use'!$C$22-Y165,0),0)</f>
        <v>0</v>
      </c>
      <c r="AC165">
        <f>IF('Sheet to use'!$C$19&gt;S165,MAX(Y165-'Sheet to use'!$C$22,0),0)</f>
        <v>9.487460948267156</v>
      </c>
      <c r="AD165">
        <f>IF('Sheet to use'!$C$19=0,IF($S165&lt;'Hidden calculations'!$C$36,'Hidden calculations'!$D$36,W165),0)</f>
        <v>0</v>
      </c>
      <c r="AE165">
        <f>IF(AND('Sheet to use'!$C$19=0,$S165&lt;'Hidden calculations'!$C$36),'Hidden calculations'!$E$36-'Hidden calculations'!$D$36,0)</f>
        <v>0</v>
      </c>
    </row>
    <row r="166" spans="19:31" ht="12.75">
      <c r="S166">
        <f t="shared" si="3"/>
        <v>32.799999999999926</v>
      </c>
      <c r="T166">
        <f>+'Hidden calculations'!$A$40+'Hidden calculations'!$C$40*S166+'Hidden calculations'!$E$40*S166^2+'Hidden calculations'!$G$40*S166^3</f>
        <v>1342.4127999999978</v>
      </c>
      <c r="U166">
        <f>+'Hidden calculations'!$A$42+'Hidden calculations'!$C$42*S166+'Hidden calculations'!$E$42*S166^2+'Hidden calculations'!$G$42*S166^3</f>
        <v>32.12799999999993</v>
      </c>
      <c r="V166">
        <f>+'Hidden calculations'!$A$44+'Hidden calculations'!$C$44*S166+'Hidden calculations'!$E$44*S166^2+'Hidden calculations'!$G$44*S166^3</f>
        <v>986.857244444442</v>
      </c>
      <c r="W166">
        <f>+'Hidden calculations'!$A$46+'Hidden calculations'!$C$46*S166+'Hidden calculations'!$E$46*S166^2+'Hidden calculations'!$G$46*S166^3</f>
        <v>30.087111111111103</v>
      </c>
      <c r="X166">
        <f>+'Hidden calculations'!$A$48+'Hidden calculations'!$C$48*S166+'Hidden calculations'!$E$48*S166^2+'Hidden calculations'!$G$48/S166</f>
        <v>40.927219512195144</v>
      </c>
      <c r="Y166">
        <f>+'Sheet to use'!$B$15</f>
        <v>50.1696867361928</v>
      </c>
      <c r="AA166">
        <f>IF('Sheet to use'!$C$19&gt;S166,MIN(Y166,'Sheet to use'!$C$22),0)</f>
        <v>40.682225787925645</v>
      </c>
      <c r="AB166">
        <f>IF('Sheet to use'!$C$19&gt;S166,MAX('Sheet to use'!$C$22-Y166,0),0)</f>
        <v>0</v>
      </c>
      <c r="AC166">
        <f>IF('Sheet to use'!$C$19&gt;S166,MAX(Y166-'Sheet to use'!$C$22,0),0)</f>
        <v>9.487460948267156</v>
      </c>
      <c r="AD166">
        <f>IF('Sheet to use'!$C$19=0,IF($S166&lt;'Hidden calculations'!$C$36,'Hidden calculations'!$D$36,W166),0)</f>
        <v>0</v>
      </c>
      <c r="AE166">
        <f>IF(AND('Sheet to use'!$C$19=0,$S166&lt;'Hidden calculations'!$C$36),'Hidden calculations'!$E$36-'Hidden calculations'!$D$36,0)</f>
        <v>0</v>
      </c>
    </row>
    <row r="167" spans="19:31" ht="12.75">
      <c r="S167">
        <f t="shared" si="3"/>
        <v>32.99999999999993</v>
      </c>
      <c r="T167">
        <f>+'Hidden calculations'!$A$40+'Hidden calculations'!$C$40*S167+'Hidden calculations'!$E$40*S167^2+'Hidden calculations'!$G$40*S167^3</f>
        <v>1348.8555555555536</v>
      </c>
      <c r="U167">
        <f>+'Hidden calculations'!$A$42+'Hidden calculations'!$C$42*S167+'Hidden calculations'!$E$42*S167^2+'Hidden calculations'!$G$42*S167^3</f>
        <v>32.29999999999993</v>
      </c>
      <c r="V167">
        <f>+'Hidden calculations'!$A$44+'Hidden calculations'!$C$44*S167+'Hidden calculations'!$E$44*S167^2+'Hidden calculations'!$G$44*S167^3</f>
        <v>993.2999999999978</v>
      </c>
      <c r="W167">
        <f>+'Hidden calculations'!$A$46+'Hidden calculations'!$C$46*S167+'Hidden calculations'!$E$46*S167^2+'Hidden calculations'!$G$46*S167^3</f>
        <v>30.099999999999994</v>
      </c>
      <c r="X167">
        <f>+'Hidden calculations'!$A$48+'Hidden calculations'!$C$48*S167+'Hidden calculations'!$E$48*S167^2+'Hidden calculations'!$G$48/S167</f>
        <v>40.8744107744108</v>
      </c>
      <c r="Y167">
        <f>+'Sheet to use'!$B$15</f>
        <v>50.1696867361928</v>
      </c>
      <c r="AA167">
        <f>IF('Sheet to use'!$C$19&gt;S167,MIN(Y167,'Sheet to use'!$C$22),0)</f>
        <v>40.682225787925645</v>
      </c>
      <c r="AB167">
        <f>IF('Sheet to use'!$C$19&gt;S167,MAX('Sheet to use'!$C$22-Y167,0),0)</f>
        <v>0</v>
      </c>
      <c r="AC167">
        <f>IF('Sheet to use'!$C$19&gt;S167,MAX(Y167-'Sheet to use'!$C$22,0),0)</f>
        <v>9.487460948267156</v>
      </c>
      <c r="AD167">
        <f>IF('Sheet to use'!$C$19=0,IF($S167&lt;'Hidden calculations'!$C$36,'Hidden calculations'!$D$36,W167),0)</f>
        <v>0</v>
      </c>
      <c r="AE167">
        <f>IF(AND('Sheet to use'!$C$19=0,$S167&lt;'Hidden calculations'!$C$36),'Hidden calculations'!$E$36-'Hidden calculations'!$D$36,0)</f>
        <v>0</v>
      </c>
    </row>
    <row r="168" spans="19:31" ht="12.75">
      <c r="S168">
        <f t="shared" si="3"/>
        <v>33.19999999999993</v>
      </c>
      <c r="T168">
        <f>+'Hidden calculations'!$A$40+'Hidden calculations'!$C$40*S168+'Hidden calculations'!$E$40*S168^2+'Hidden calculations'!$G$40*S168^3</f>
        <v>1355.3329777777756</v>
      </c>
      <c r="U168">
        <f>+'Hidden calculations'!$A$42+'Hidden calculations'!$C$42*S168+'Hidden calculations'!$E$42*S168^2+'Hidden calculations'!$G$42*S168^3</f>
        <v>32.4746666666666</v>
      </c>
      <c r="V168">
        <f>+'Hidden calculations'!$A$44+'Hidden calculations'!$C$44*S168+'Hidden calculations'!$E$44*S168^2+'Hidden calculations'!$G$44*S168^3</f>
        <v>999.7774222222199</v>
      </c>
      <c r="W168">
        <f>+'Hidden calculations'!$A$46+'Hidden calculations'!$C$46*S168+'Hidden calculations'!$E$46*S168^2+'Hidden calculations'!$G$46*S168^3</f>
        <v>30.11377777777777</v>
      </c>
      <c r="X168">
        <f>+'Hidden calculations'!$A$48+'Hidden calculations'!$C$48*S168+'Hidden calculations'!$E$48*S168^2+'Hidden calculations'!$G$48/S168</f>
        <v>40.823282463186096</v>
      </c>
      <c r="Y168">
        <f>+'Sheet to use'!$B$15</f>
        <v>50.1696867361928</v>
      </c>
      <c r="AA168">
        <f>IF('Sheet to use'!$C$19&gt;S168,MIN(Y168,'Sheet to use'!$C$22),0)</f>
        <v>40.682225787925645</v>
      </c>
      <c r="AB168">
        <f>IF('Sheet to use'!$C$19&gt;S168,MAX('Sheet to use'!$C$22-Y168,0),0)</f>
        <v>0</v>
      </c>
      <c r="AC168">
        <f>IF('Sheet to use'!$C$19&gt;S168,MAX(Y168-'Sheet to use'!$C$22,0),0)</f>
        <v>9.487460948267156</v>
      </c>
      <c r="AD168">
        <f>IF('Sheet to use'!$C$19=0,IF($S168&lt;'Hidden calculations'!$C$36,'Hidden calculations'!$D$36,W168),0)</f>
        <v>0</v>
      </c>
      <c r="AE168">
        <f>IF(AND('Sheet to use'!$C$19=0,$S168&lt;'Hidden calculations'!$C$36),'Hidden calculations'!$E$36-'Hidden calculations'!$D$36,0)</f>
        <v>0</v>
      </c>
    </row>
    <row r="169" spans="19:31" ht="12.75">
      <c r="S169">
        <f t="shared" si="3"/>
        <v>33.399999999999935</v>
      </c>
      <c r="T169">
        <f>+'Hidden calculations'!$A$40+'Hidden calculations'!$C$40*S169+'Hidden calculations'!$E$40*S169^2+'Hidden calculations'!$G$40*S169^3</f>
        <v>1361.8455999999978</v>
      </c>
      <c r="U169">
        <f>+'Hidden calculations'!$A$42+'Hidden calculations'!$C$42*S169+'Hidden calculations'!$E$42*S169^2+'Hidden calculations'!$G$42*S169^3</f>
        <v>32.65199999999994</v>
      </c>
      <c r="V169">
        <f>+'Hidden calculations'!$A$44+'Hidden calculations'!$C$44*S169+'Hidden calculations'!$E$44*S169^2+'Hidden calculations'!$G$44*S169^3</f>
        <v>1006.2900444444421</v>
      </c>
      <c r="W169">
        <f>+'Hidden calculations'!$A$46+'Hidden calculations'!$C$46*S169+'Hidden calculations'!$E$46*S169^2+'Hidden calculations'!$G$46*S169^3</f>
        <v>30.128444444444437</v>
      </c>
      <c r="X169">
        <f>+'Hidden calculations'!$A$48+'Hidden calculations'!$C$48*S169+'Hidden calculations'!$E$48*S169^2+'Hidden calculations'!$G$48/S169</f>
        <v>40.77382035928146</v>
      </c>
      <c r="Y169">
        <f>+'Sheet to use'!$B$15</f>
        <v>50.1696867361928</v>
      </c>
      <c r="AA169">
        <f>IF('Sheet to use'!$C$19&gt;S169,MIN(Y169,'Sheet to use'!$C$22),0)</f>
        <v>40.682225787925645</v>
      </c>
      <c r="AB169">
        <f>IF('Sheet to use'!$C$19&gt;S169,MAX('Sheet to use'!$C$22-Y169,0),0)</f>
        <v>0</v>
      </c>
      <c r="AC169">
        <f>IF('Sheet to use'!$C$19&gt;S169,MAX(Y169-'Sheet to use'!$C$22,0),0)</f>
        <v>9.487460948267156</v>
      </c>
      <c r="AD169">
        <f>IF('Sheet to use'!$C$19=0,IF($S169&lt;'Hidden calculations'!$C$36,'Hidden calculations'!$D$36,W169),0)</f>
        <v>0</v>
      </c>
      <c r="AE169">
        <f>IF(AND('Sheet to use'!$C$19=0,$S169&lt;'Hidden calculations'!$C$36),'Hidden calculations'!$E$36-'Hidden calculations'!$D$36,0)</f>
        <v>0</v>
      </c>
    </row>
    <row r="170" spans="19:31" ht="12.75">
      <c r="S170">
        <f t="shared" si="3"/>
        <v>33.59999999999994</v>
      </c>
      <c r="T170">
        <f>+'Hidden calculations'!$A$40+'Hidden calculations'!$C$40*S170+'Hidden calculations'!$E$40*S170^2+'Hidden calculations'!$G$40*S170^3</f>
        <v>1368.3939555555535</v>
      </c>
      <c r="U170">
        <f>+'Hidden calculations'!$A$42+'Hidden calculations'!$C$42*S170+'Hidden calculations'!$E$42*S170^2+'Hidden calculations'!$G$42*S170^3</f>
        <v>32.83199999999994</v>
      </c>
      <c r="V170">
        <f>+'Hidden calculations'!$A$44+'Hidden calculations'!$C$44*S170+'Hidden calculations'!$E$44*S170^2+'Hidden calculations'!$G$44*S170^3</f>
        <v>1012.8383999999978</v>
      </c>
      <c r="W170">
        <f>+'Hidden calculations'!$A$46+'Hidden calculations'!$C$46*S170+'Hidden calculations'!$E$46*S170^2+'Hidden calculations'!$G$46*S170^3</f>
        <v>30.14399999999999</v>
      </c>
      <c r="X170">
        <f>+'Hidden calculations'!$A$48+'Hidden calculations'!$C$48*S170+'Hidden calculations'!$E$48*S170^2+'Hidden calculations'!$G$48/S170</f>
        <v>40.7260105820106</v>
      </c>
      <c r="Y170">
        <f>+'Sheet to use'!$B$15</f>
        <v>50.1696867361928</v>
      </c>
      <c r="AA170">
        <f>IF('Sheet to use'!$C$19&gt;S170,MIN(Y170,'Sheet to use'!$C$22),0)</f>
        <v>40.682225787925645</v>
      </c>
      <c r="AB170">
        <f>IF('Sheet to use'!$C$19&gt;S170,MAX('Sheet to use'!$C$22-Y170,0),0)</f>
        <v>0</v>
      </c>
      <c r="AC170">
        <f>IF('Sheet to use'!$C$19&gt;S170,MAX(Y170-'Sheet to use'!$C$22,0),0)</f>
        <v>9.487460948267156</v>
      </c>
      <c r="AD170">
        <f>IF('Sheet to use'!$C$19=0,IF($S170&lt;'Hidden calculations'!$C$36,'Hidden calculations'!$D$36,W170),0)</f>
        <v>0</v>
      </c>
      <c r="AE170">
        <f>IF(AND('Sheet to use'!$C$19=0,$S170&lt;'Hidden calculations'!$C$36),'Hidden calculations'!$E$36-'Hidden calculations'!$D$36,0)</f>
        <v>0</v>
      </c>
    </row>
    <row r="171" spans="19:31" ht="12.75">
      <c r="S171">
        <f t="shared" si="3"/>
        <v>33.79999999999994</v>
      </c>
      <c r="T171">
        <f>+'Hidden calculations'!$A$40+'Hidden calculations'!$C$40*S171+'Hidden calculations'!$E$40*S171^2+'Hidden calculations'!$G$40*S171^3</f>
        <v>1374.978577777776</v>
      </c>
      <c r="U171">
        <f>+'Hidden calculations'!$A$42+'Hidden calculations'!$C$42*S171+'Hidden calculations'!$E$42*S171^2+'Hidden calculations'!$G$42*S171^3</f>
        <v>33.014666666666606</v>
      </c>
      <c r="V171">
        <f>+'Hidden calculations'!$A$44+'Hidden calculations'!$C$44*S171+'Hidden calculations'!$E$44*S171^2+'Hidden calculations'!$G$44*S171^3</f>
        <v>1019.4230222222203</v>
      </c>
      <c r="W171">
        <f>+'Hidden calculations'!$A$46+'Hidden calculations'!$C$46*S171+'Hidden calculations'!$E$46*S171^2+'Hidden calculations'!$G$46*S171^3</f>
        <v>30.160444444444437</v>
      </c>
      <c r="X171">
        <f>+'Hidden calculations'!$A$48+'Hidden calculations'!$C$48*S171+'Hidden calculations'!$E$48*S171^2+'Hidden calculations'!$G$48/S171</f>
        <v>40.67983957922421</v>
      </c>
      <c r="Y171">
        <f>+'Sheet to use'!$B$15</f>
        <v>50.1696867361928</v>
      </c>
      <c r="AA171">
        <f>IF('Sheet to use'!$C$19&gt;S171,MIN(Y171,'Sheet to use'!$C$22),0)</f>
        <v>40.682225787925645</v>
      </c>
      <c r="AB171">
        <f>IF('Sheet to use'!$C$19&gt;S171,MAX('Sheet to use'!$C$22-Y171,0),0)</f>
        <v>0</v>
      </c>
      <c r="AC171">
        <f>IF('Sheet to use'!$C$19&gt;S171,MAX(Y171-'Sheet to use'!$C$22,0),0)</f>
        <v>9.487460948267156</v>
      </c>
      <c r="AD171">
        <f>IF('Sheet to use'!$C$19=0,IF($S171&lt;'Hidden calculations'!$C$36,'Hidden calculations'!$D$36,W171),0)</f>
        <v>0</v>
      </c>
      <c r="AE171">
        <f>IF(AND('Sheet to use'!$C$19=0,$S171&lt;'Hidden calculations'!$C$36),'Hidden calculations'!$E$36-'Hidden calculations'!$D$36,0)</f>
        <v>0</v>
      </c>
    </row>
    <row r="172" spans="19:31" ht="12.75">
      <c r="S172">
        <f t="shared" si="3"/>
        <v>33.99999999999994</v>
      </c>
      <c r="T172">
        <f>+'Hidden calculations'!$A$40+'Hidden calculations'!$C$40*S172+'Hidden calculations'!$E$40*S172^2+'Hidden calculations'!$G$40*S172^3</f>
        <v>1381.599999999998</v>
      </c>
      <c r="U172">
        <f>+'Hidden calculations'!$A$42+'Hidden calculations'!$C$42*S172+'Hidden calculations'!$E$42*S172^2+'Hidden calculations'!$G$42*S172^3</f>
        <v>33.19999999999994</v>
      </c>
      <c r="V172">
        <f>+'Hidden calculations'!$A$44+'Hidden calculations'!$C$44*S172+'Hidden calculations'!$E$44*S172^2+'Hidden calculations'!$G$44*S172^3</f>
        <v>1026.0444444444424</v>
      </c>
      <c r="W172">
        <f>+'Hidden calculations'!$A$46+'Hidden calculations'!$C$46*S172+'Hidden calculations'!$E$46*S172^2+'Hidden calculations'!$G$46*S172^3</f>
        <v>30.17777777777777</v>
      </c>
      <c r="X172">
        <f>+'Hidden calculations'!$A$48+'Hidden calculations'!$C$48*S172+'Hidden calculations'!$E$48*S172^2+'Hidden calculations'!$G$48/S172</f>
        <v>40.63529411764707</v>
      </c>
      <c r="Y172">
        <f>+'Sheet to use'!$B$15</f>
        <v>50.1696867361928</v>
      </c>
      <c r="AA172">
        <f>IF('Sheet to use'!$C$19&gt;S172,MIN(Y172,'Sheet to use'!$C$22),0)</f>
        <v>40.682225787925645</v>
      </c>
      <c r="AB172">
        <f>IF('Sheet to use'!$C$19&gt;S172,MAX('Sheet to use'!$C$22-Y172,0),0)</f>
        <v>0</v>
      </c>
      <c r="AC172">
        <f>IF('Sheet to use'!$C$19&gt;S172,MAX(Y172-'Sheet to use'!$C$22,0),0)</f>
        <v>9.487460948267156</v>
      </c>
      <c r="AD172">
        <f>IF('Sheet to use'!$C$19=0,IF($S172&lt;'Hidden calculations'!$C$36,'Hidden calculations'!$D$36,W172),0)</f>
        <v>0</v>
      </c>
      <c r="AE172">
        <f>IF(AND('Sheet to use'!$C$19=0,$S172&lt;'Hidden calculations'!$C$36),'Hidden calculations'!$E$36-'Hidden calculations'!$D$36,0)</f>
        <v>0</v>
      </c>
    </row>
    <row r="173" spans="19:31" ht="12.75">
      <c r="S173">
        <f t="shared" si="3"/>
        <v>34.199999999999946</v>
      </c>
      <c r="T173">
        <f>+'Hidden calculations'!$A$40+'Hidden calculations'!$C$40*S173+'Hidden calculations'!$E$40*S173^2+'Hidden calculations'!$G$40*S173^3</f>
        <v>1388.2587555555538</v>
      </c>
      <c r="U173">
        <f>+'Hidden calculations'!$A$42+'Hidden calculations'!$C$42*S173+'Hidden calculations'!$E$42*S173^2+'Hidden calculations'!$G$42*S173^3</f>
        <v>33.38799999999994</v>
      </c>
      <c r="V173">
        <f>+'Hidden calculations'!$A$44+'Hidden calculations'!$C$44*S173+'Hidden calculations'!$E$44*S173^2+'Hidden calculations'!$G$44*S173^3</f>
        <v>1032.703199999998</v>
      </c>
      <c r="W173">
        <f>+'Hidden calculations'!$A$46+'Hidden calculations'!$C$46*S173+'Hidden calculations'!$E$46*S173^2+'Hidden calculations'!$G$46*S173^3</f>
        <v>30.19599999999999</v>
      </c>
      <c r="X173">
        <f>+'Hidden calculations'!$A$48+'Hidden calculations'!$C$48*S173+'Hidden calculations'!$E$48*S173^2+'Hidden calculations'!$G$48/S173</f>
        <v>40.59236127355427</v>
      </c>
      <c r="Y173">
        <f>+'Sheet to use'!$B$15</f>
        <v>50.1696867361928</v>
      </c>
      <c r="AA173">
        <f>IF('Sheet to use'!$C$19&gt;S173,MIN(Y173,'Sheet to use'!$C$22),0)</f>
        <v>40.682225787925645</v>
      </c>
      <c r="AB173">
        <f>IF('Sheet to use'!$C$19&gt;S173,MAX('Sheet to use'!$C$22-Y173,0),0)</f>
        <v>0</v>
      </c>
      <c r="AC173">
        <f>IF('Sheet to use'!$C$19&gt;S173,MAX(Y173-'Sheet to use'!$C$22,0),0)</f>
        <v>9.487460948267156</v>
      </c>
      <c r="AD173">
        <f>IF('Sheet to use'!$C$19=0,IF($S173&lt;'Hidden calculations'!$C$36,'Hidden calculations'!$D$36,W173),0)</f>
        <v>0</v>
      </c>
      <c r="AE173">
        <f>IF(AND('Sheet to use'!$C$19=0,$S173&lt;'Hidden calculations'!$C$36),'Hidden calculations'!$E$36-'Hidden calculations'!$D$36,0)</f>
        <v>0</v>
      </c>
    </row>
    <row r="174" spans="19:31" ht="12.75">
      <c r="S174">
        <f t="shared" si="3"/>
        <v>34.39999999999995</v>
      </c>
      <c r="T174">
        <f>+'Hidden calculations'!$A$40+'Hidden calculations'!$C$40*S174+'Hidden calculations'!$E$40*S174^2+'Hidden calculations'!$G$40*S174^3</f>
        <v>1394.9553777777762</v>
      </c>
      <c r="U174">
        <f>+'Hidden calculations'!$A$42+'Hidden calculations'!$C$42*S174+'Hidden calculations'!$E$42*S174^2+'Hidden calculations'!$G$42*S174^3</f>
        <v>33.578666666666614</v>
      </c>
      <c r="V174">
        <f>+'Hidden calculations'!$A$44+'Hidden calculations'!$C$44*S174+'Hidden calculations'!$E$44*S174^2+'Hidden calculations'!$G$44*S174^3</f>
        <v>1039.3998222222206</v>
      </c>
      <c r="W174">
        <f>+'Hidden calculations'!$A$46+'Hidden calculations'!$C$46*S174+'Hidden calculations'!$E$46*S174^2+'Hidden calculations'!$G$46*S174^3</f>
        <v>30.215111111111106</v>
      </c>
      <c r="X174">
        <f>+'Hidden calculations'!$A$48+'Hidden calculations'!$C$48*S174+'Hidden calculations'!$E$48*S174^2+'Hidden calculations'!$G$48/S174</f>
        <v>40.55102842377262</v>
      </c>
      <c r="Y174">
        <f>+'Sheet to use'!$B$15</f>
        <v>50.1696867361928</v>
      </c>
      <c r="AA174">
        <f>IF('Sheet to use'!$C$19&gt;S174,MIN(Y174,'Sheet to use'!$C$22),0)</f>
        <v>40.682225787925645</v>
      </c>
      <c r="AB174">
        <f>IF('Sheet to use'!$C$19&gt;S174,MAX('Sheet to use'!$C$22-Y174,0),0)</f>
        <v>0</v>
      </c>
      <c r="AC174">
        <f>IF('Sheet to use'!$C$19&gt;S174,MAX(Y174-'Sheet to use'!$C$22,0),0)</f>
        <v>9.487460948267156</v>
      </c>
      <c r="AD174">
        <f>IF('Sheet to use'!$C$19=0,IF($S174&lt;'Hidden calculations'!$C$36,'Hidden calculations'!$D$36,W174),0)</f>
        <v>0</v>
      </c>
      <c r="AE174">
        <f>IF(AND('Sheet to use'!$C$19=0,$S174&lt;'Hidden calculations'!$C$36),'Hidden calculations'!$E$36-'Hidden calculations'!$D$36,0)</f>
        <v>0</v>
      </c>
    </row>
    <row r="175" spans="19:31" ht="12.75">
      <c r="S175">
        <f t="shared" si="3"/>
        <v>34.59999999999995</v>
      </c>
      <c r="T175">
        <f>+'Hidden calculations'!$A$40+'Hidden calculations'!$C$40*S175+'Hidden calculations'!$E$40*S175^2+'Hidden calculations'!$G$40*S175^3</f>
        <v>1401.6903999999986</v>
      </c>
      <c r="U175">
        <f>+'Hidden calculations'!$A$42+'Hidden calculations'!$C$42*S175+'Hidden calculations'!$E$42*S175^2+'Hidden calculations'!$G$42*S175^3</f>
        <v>33.77199999999995</v>
      </c>
      <c r="V175">
        <f>+'Hidden calculations'!$A$44+'Hidden calculations'!$C$44*S175+'Hidden calculations'!$E$44*S175^2+'Hidden calculations'!$G$44*S175^3</f>
        <v>1046.134844444443</v>
      </c>
      <c r="W175">
        <f>+'Hidden calculations'!$A$46+'Hidden calculations'!$C$46*S175+'Hidden calculations'!$E$46*S175^2+'Hidden calculations'!$G$46*S175^3</f>
        <v>30.235111111111102</v>
      </c>
      <c r="X175">
        <f>+'Hidden calculations'!$A$48+'Hidden calculations'!$C$48*S175+'Hidden calculations'!$E$48*S175^2+'Hidden calculations'!$G$48/S175</f>
        <v>40.51128323699423</v>
      </c>
      <c r="Y175">
        <f>+'Sheet to use'!$B$15</f>
        <v>50.1696867361928</v>
      </c>
      <c r="AA175">
        <f>IF('Sheet to use'!$C$19&gt;S175,MIN(Y175,'Sheet to use'!$C$22),0)</f>
        <v>40.682225787925645</v>
      </c>
      <c r="AB175">
        <f>IF('Sheet to use'!$C$19&gt;S175,MAX('Sheet to use'!$C$22-Y175,0),0)</f>
        <v>0</v>
      </c>
      <c r="AC175">
        <f>IF('Sheet to use'!$C$19&gt;S175,MAX(Y175-'Sheet to use'!$C$22,0),0)</f>
        <v>9.487460948267156</v>
      </c>
      <c r="AD175">
        <f>IF('Sheet to use'!$C$19=0,IF($S175&lt;'Hidden calculations'!$C$36,'Hidden calculations'!$D$36,W175),0)</f>
        <v>0</v>
      </c>
      <c r="AE175">
        <f>IF(AND('Sheet to use'!$C$19=0,$S175&lt;'Hidden calculations'!$C$36),'Hidden calculations'!$E$36-'Hidden calculations'!$D$36,0)</f>
        <v>0</v>
      </c>
    </row>
    <row r="176" spans="19:31" ht="12.75">
      <c r="S176">
        <f t="shared" si="3"/>
        <v>34.799999999999955</v>
      </c>
      <c r="T176">
        <f>+'Hidden calculations'!$A$40+'Hidden calculations'!$C$40*S176+'Hidden calculations'!$E$40*S176^2+'Hidden calculations'!$G$40*S176^3</f>
        <v>1408.464355555554</v>
      </c>
      <c r="U176">
        <f>+'Hidden calculations'!$A$42+'Hidden calculations'!$C$42*S176+'Hidden calculations'!$E$42*S176^2+'Hidden calculations'!$G$42*S176^3</f>
        <v>33.967999999999954</v>
      </c>
      <c r="V176">
        <f>+'Hidden calculations'!$A$44+'Hidden calculations'!$C$44*S176+'Hidden calculations'!$E$44*S176^2+'Hidden calculations'!$G$44*S176^3</f>
        <v>1052.9087999999983</v>
      </c>
      <c r="W176">
        <f>+'Hidden calculations'!$A$46+'Hidden calculations'!$C$46*S176+'Hidden calculations'!$E$46*S176^2+'Hidden calculations'!$G$46*S176^3</f>
        <v>30.255999999999993</v>
      </c>
      <c r="X176">
        <f>+'Hidden calculations'!$A$48+'Hidden calculations'!$C$48*S176+'Hidden calculations'!$E$48*S176^2+'Hidden calculations'!$G$48/S176</f>
        <v>40.47311366538954</v>
      </c>
      <c r="Y176">
        <f>+'Sheet to use'!$B$15</f>
        <v>50.1696867361928</v>
      </c>
      <c r="AA176">
        <f>IF('Sheet to use'!$C$19&gt;S176,MIN(Y176,'Sheet to use'!$C$22),0)</f>
        <v>40.682225787925645</v>
      </c>
      <c r="AB176">
        <f>IF('Sheet to use'!$C$19&gt;S176,MAX('Sheet to use'!$C$22-Y176,0),0)</f>
        <v>0</v>
      </c>
      <c r="AC176">
        <f>IF('Sheet to use'!$C$19&gt;S176,MAX(Y176-'Sheet to use'!$C$22,0),0)</f>
        <v>9.487460948267156</v>
      </c>
      <c r="AD176">
        <f>IF('Sheet to use'!$C$19=0,IF($S176&lt;'Hidden calculations'!$C$36,'Hidden calculations'!$D$36,W176),0)</f>
        <v>0</v>
      </c>
      <c r="AE176">
        <f>IF(AND('Sheet to use'!$C$19=0,$S176&lt;'Hidden calculations'!$C$36),'Hidden calculations'!$E$36-'Hidden calculations'!$D$36,0)</f>
        <v>0</v>
      </c>
    </row>
    <row r="177" spans="19:31" ht="12.75">
      <c r="S177">
        <f t="shared" si="3"/>
        <v>34.99999999999996</v>
      </c>
      <c r="T177">
        <f>+'Hidden calculations'!$A$40+'Hidden calculations'!$C$40*S177+'Hidden calculations'!$E$40*S177^2+'Hidden calculations'!$G$40*S177^3</f>
        <v>1415.2777777777762</v>
      </c>
      <c r="U177">
        <f>+'Hidden calculations'!$A$42+'Hidden calculations'!$C$42*S177+'Hidden calculations'!$E$42*S177^2+'Hidden calculations'!$G$42*S177^3</f>
        <v>34.16666666666662</v>
      </c>
      <c r="V177">
        <f>+'Hidden calculations'!$A$44+'Hidden calculations'!$C$44*S177+'Hidden calculations'!$E$44*S177^2+'Hidden calculations'!$G$44*S177^3</f>
        <v>1059.7222222222206</v>
      </c>
      <c r="W177">
        <f>+'Hidden calculations'!$A$46+'Hidden calculations'!$C$46*S177+'Hidden calculations'!$E$46*S177^2+'Hidden calculations'!$G$46*S177^3</f>
        <v>30.27777777777777</v>
      </c>
      <c r="X177">
        <f>+'Hidden calculations'!$A$48+'Hidden calculations'!$C$48*S177+'Hidden calculations'!$E$48*S177^2+'Hidden calculations'!$G$48/S177</f>
        <v>40.43650793650795</v>
      </c>
      <c r="Y177">
        <f>+'Sheet to use'!$B$15</f>
        <v>50.1696867361928</v>
      </c>
      <c r="AA177">
        <f>IF('Sheet to use'!$C$19&gt;S177,MIN(Y177,'Sheet to use'!$C$22),0)</f>
        <v>40.682225787925645</v>
      </c>
      <c r="AB177">
        <f>IF('Sheet to use'!$C$19&gt;S177,MAX('Sheet to use'!$C$22-Y177,0),0)</f>
        <v>0</v>
      </c>
      <c r="AC177">
        <f>IF('Sheet to use'!$C$19&gt;S177,MAX(Y177-'Sheet to use'!$C$22,0),0)</f>
        <v>9.487460948267156</v>
      </c>
      <c r="AD177">
        <f>IF('Sheet to use'!$C$19=0,IF($S177&lt;'Hidden calculations'!$C$36,'Hidden calculations'!$D$36,W177),0)</f>
        <v>0</v>
      </c>
      <c r="AE177">
        <f>IF(AND('Sheet to use'!$C$19=0,$S177&lt;'Hidden calculations'!$C$36),'Hidden calculations'!$E$36-'Hidden calculations'!$D$36,0)</f>
        <v>0</v>
      </c>
    </row>
    <row r="178" spans="19:31" ht="12.75">
      <c r="S178">
        <f t="shared" si="3"/>
        <v>35.19999999999996</v>
      </c>
      <c r="T178">
        <f>+'Hidden calculations'!$A$40+'Hidden calculations'!$C$40*S178+'Hidden calculations'!$E$40*S178^2+'Hidden calculations'!$G$40*S178^3</f>
        <v>1422.1311999999987</v>
      </c>
      <c r="U178">
        <f>+'Hidden calculations'!$A$42+'Hidden calculations'!$C$42*S178+'Hidden calculations'!$E$42*S178^2+'Hidden calculations'!$G$42*S178^3</f>
        <v>34.36799999999995</v>
      </c>
      <c r="V178">
        <f>+'Hidden calculations'!$A$44+'Hidden calculations'!$C$44*S178+'Hidden calculations'!$E$44*S178^2+'Hidden calculations'!$G$44*S178^3</f>
        <v>1066.575644444443</v>
      </c>
      <c r="W178">
        <f>+'Hidden calculations'!$A$46+'Hidden calculations'!$C$46*S178+'Hidden calculations'!$E$46*S178^2+'Hidden calculations'!$G$46*S178^3</f>
        <v>30.300444444444437</v>
      </c>
      <c r="X178">
        <f>+'Hidden calculations'!$A$48+'Hidden calculations'!$C$48*S178+'Hidden calculations'!$E$48*S178^2+'Hidden calculations'!$G$48/S178</f>
        <v>40.401454545454556</v>
      </c>
      <c r="Y178">
        <f>+'Sheet to use'!$B$15</f>
        <v>50.1696867361928</v>
      </c>
      <c r="AA178">
        <f>IF('Sheet to use'!$C$19&gt;S178,MIN(Y178,'Sheet to use'!$C$22),0)</f>
        <v>40.682225787925645</v>
      </c>
      <c r="AB178">
        <f>IF('Sheet to use'!$C$19&gt;S178,MAX('Sheet to use'!$C$22-Y178,0),0)</f>
        <v>0</v>
      </c>
      <c r="AC178">
        <f>IF('Sheet to use'!$C$19&gt;S178,MAX(Y178-'Sheet to use'!$C$22,0),0)</f>
        <v>9.487460948267156</v>
      </c>
      <c r="AD178">
        <f>IF('Sheet to use'!$C$19=0,IF($S178&lt;'Hidden calculations'!$C$36,'Hidden calculations'!$D$36,W178),0)</f>
        <v>0</v>
      </c>
      <c r="AE178">
        <f>IF(AND('Sheet to use'!$C$19=0,$S178&lt;'Hidden calculations'!$C$36),'Hidden calculations'!$E$36-'Hidden calculations'!$D$36,0)</f>
        <v>0</v>
      </c>
    </row>
    <row r="179" spans="19:31" ht="12.75">
      <c r="S179">
        <f t="shared" si="3"/>
        <v>35.39999999999996</v>
      </c>
      <c r="T179">
        <f>+'Hidden calculations'!$A$40+'Hidden calculations'!$C$40*S179+'Hidden calculations'!$E$40*S179^2+'Hidden calculations'!$G$40*S179^3</f>
        <v>1429.0251555555544</v>
      </c>
      <c r="U179">
        <f>+'Hidden calculations'!$A$42+'Hidden calculations'!$C$42*S179+'Hidden calculations'!$E$42*S179^2+'Hidden calculations'!$G$42*S179^3</f>
        <v>34.57199999999996</v>
      </c>
      <c r="V179">
        <f>+'Hidden calculations'!$A$44+'Hidden calculations'!$C$44*S179+'Hidden calculations'!$E$44*S179^2+'Hidden calculations'!$G$44*S179^3</f>
        <v>1073.4695999999988</v>
      </c>
      <c r="W179">
        <f>+'Hidden calculations'!$A$46+'Hidden calculations'!$C$46*S179+'Hidden calculations'!$E$46*S179^2+'Hidden calculations'!$G$46*S179^3</f>
        <v>30.323999999999995</v>
      </c>
      <c r="X179">
        <f>+'Hidden calculations'!$A$48+'Hidden calculations'!$C$48*S179+'Hidden calculations'!$E$48*S179^2+'Hidden calculations'!$G$48/S179</f>
        <v>40.36794224733209</v>
      </c>
      <c r="Y179">
        <f>+'Sheet to use'!$B$15</f>
        <v>50.1696867361928</v>
      </c>
      <c r="AA179">
        <f>IF('Sheet to use'!$C$19&gt;S179,MIN(Y179,'Sheet to use'!$C$22),0)</f>
        <v>40.682225787925645</v>
      </c>
      <c r="AB179">
        <f>IF('Sheet to use'!$C$19&gt;S179,MAX('Sheet to use'!$C$22-Y179,0),0)</f>
        <v>0</v>
      </c>
      <c r="AC179">
        <f>IF('Sheet to use'!$C$19&gt;S179,MAX(Y179-'Sheet to use'!$C$22,0),0)</f>
        <v>9.487460948267156</v>
      </c>
      <c r="AD179">
        <f>IF('Sheet to use'!$C$19=0,IF($S179&lt;'Hidden calculations'!$C$36,'Hidden calculations'!$D$36,W179),0)</f>
        <v>0</v>
      </c>
      <c r="AE179">
        <f>IF(AND('Sheet to use'!$C$19=0,$S179&lt;'Hidden calculations'!$C$36),'Hidden calculations'!$E$36-'Hidden calculations'!$D$36,0)</f>
        <v>0</v>
      </c>
    </row>
    <row r="180" spans="19:31" ht="12.75">
      <c r="S180">
        <f t="shared" si="3"/>
        <v>35.599999999999966</v>
      </c>
      <c r="T180">
        <f>+'Hidden calculations'!$A$40+'Hidden calculations'!$C$40*S180+'Hidden calculations'!$E$40*S180^2+'Hidden calculations'!$G$40*S180^3</f>
        <v>1435.9601777777766</v>
      </c>
      <c r="U180">
        <f>+'Hidden calculations'!$A$42+'Hidden calculations'!$C$42*S180+'Hidden calculations'!$E$42*S180^2+'Hidden calculations'!$G$42*S180^3</f>
        <v>34.77866666666663</v>
      </c>
      <c r="V180">
        <f>+'Hidden calculations'!$A$44+'Hidden calculations'!$C$44*S180+'Hidden calculations'!$E$44*S180^2+'Hidden calculations'!$G$44*S180^3</f>
        <v>1080.404622222221</v>
      </c>
      <c r="W180">
        <f>+'Hidden calculations'!$A$46+'Hidden calculations'!$C$46*S180+'Hidden calculations'!$E$46*S180^2+'Hidden calculations'!$G$46*S180^3</f>
        <v>30.34844444444444</v>
      </c>
      <c r="X180">
        <f>+'Hidden calculations'!$A$48+'Hidden calculations'!$C$48*S180+'Hidden calculations'!$E$48*S180^2+'Hidden calculations'!$G$48/S180</f>
        <v>40.33596004993758</v>
      </c>
      <c r="Y180">
        <f>+'Sheet to use'!$B$15</f>
        <v>50.1696867361928</v>
      </c>
      <c r="AA180">
        <f>IF('Sheet to use'!$C$19&gt;S180,MIN(Y180,'Sheet to use'!$C$22),0)</f>
        <v>40.682225787925645</v>
      </c>
      <c r="AB180">
        <f>IF('Sheet to use'!$C$19&gt;S180,MAX('Sheet to use'!$C$22-Y180,0),0)</f>
        <v>0</v>
      </c>
      <c r="AC180">
        <f>IF('Sheet to use'!$C$19&gt;S180,MAX(Y180-'Sheet to use'!$C$22,0),0)</f>
        <v>9.487460948267156</v>
      </c>
      <c r="AD180">
        <f>IF('Sheet to use'!$C$19=0,IF($S180&lt;'Hidden calculations'!$C$36,'Hidden calculations'!$D$36,W180),0)</f>
        <v>0</v>
      </c>
      <c r="AE180">
        <f>IF(AND('Sheet to use'!$C$19=0,$S180&lt;'Hidden calculations'!$C$36),'Hidden calculations'!$E$36-'Hidden calculations'!$D$36,0)</f>
        <v>0</v>
      </c>
    </row>
    <row r="181" spans="19:31" ht="12.75">
      <c r="S181">
        <f t="shared" si="3"/>
        <v>35.79999999999997</v>
      </c>
      <c r="T181">
        <f>+'Hidden calculations'!$A$40+'Hidden calculations'!$C$40*S181+'Hidden calculations'!$E$40*S181^2+'Hidden calculations'!$G$40*S181^3</f>
        <v>1442.9367999999988</v>
      </c>
      <c r="U181">
        <f>+'Hidden calculations'!$A$42+'Hidden calculations'!$C$42*S181+'Hidden calculations'!$E$42*S181^2+'Hidden calculations'!$G$42*S181^3</f>
        <v>34.987999999999964</v>
      </c>
      <c r="V181">
        <f>+'Hidden calculations'!$A$44+'Hidden calculations'!$C$44*S181+'Hidden calculations'!$E$44*S181^2+'Hidden calculations'!$G$44*S181^3</f>
        <v>1087.3812444444432</v>
      </c>
      <c r="W181">
        <f>+'Hidden calculations'!$A$46+'Hidden calculations'!$C$46*S181+'Hidden calculations'!$E$46*S181^2+'Hidden calculations'!$G$46*S181^3</f>
        <v>30.37377777777777</v>
      </c>
      <c r="X181">
        <f>+'Hidden calculations'!$A$48+'Hidden calculations'!$C$48*S181+'Hidden calculations'!$E$48*S181^2+'Hidden calculations'!$G$48/S181</f>
        <v>40.30549720670392</v>
      </c>
      <c r="Y181">
        <f>+'Sheet to use'!$B$15</f>
        <v>50.1696867361928</v>
      </c>
      <c r="AA181">
        <f>IF('Sheet to use'!$C$19&gt;S181,MIN(Y181,'Sheet to use'!$C$22),0)</f>
        <v>40.682225787925645</v>
      </c>
      <c r="AB181">
        <f>IF('Sheet to use'!$C$19&gt;S181,MAX('Sheet to use'!$C$22-Y181,0),0)</f>
        <v>0</v>
      </c>
      <c r="AC181">
        <f>IF('Sheet to use'!$C$19&gt;S181,MAX(Y181-'Sheet to use'!$C$22,0),0)</f>
        <v>9.487460948267156</v>
      </c>
      <c r="AD181">
        <f>IF('Sheet to use'!$C$19=0,IF($S181&lt;'Hidden calculations'!$C$36,'Hidden calculations'!$D$36,W181),0)</f>
        <v>0</v>
      </c>
      <c r="AE181">
        <f>IF(AND('Sheet to use'!$C$19=0,$S181&lt;'Hidden calculations'!$C$36),'Hidden calculations'!$E$36-'Hidden calculations'!$D$36,0)</f>
        <v>0</v>
      </c>
    </row>
    <row r="182" spans="19:31" ht="12.75">
      <c r="S182">
        <f t="shared" si="3"/>
        <v>35.99999999999997</v>
      </c>
      <c r="T182">
        <f>+'Hidden calculations'!$A$40+'Hidden calculations'!$C$40*S182+'Hidden calculations'!$E$40*S182^2+'Hidden calculations'!$G$40*S182^3</f>
        <v>1449.9555555555546</v>
      </c>
      <c r="U182">
        <f>+'Hidden calculations'!$A$42+'Hidden calculations'!$C$42*S182+'Hidden calculations'!$E$42*S182^2+'Hidden calculations'!$G$42*S182^3</f>
        <v>35.19999999999997</v>
      </c>
      <c r="V182">
        <f>+'Hidden calculations'!$A$44+'Hidden calculations'!$C$44*S182+'Hidden calculations'!$E$44*S182^2+'Hidden calculations'!$G$44*S182^3</f>
        <v>1094.399999999999</v>
      </c>
      <c r="W182">
        <f>+'Hidden calculations'!$A$46+'Hidden calculations'!$C$46*S182+'Hidden calculations'!$E$46*S182^2+'Hidden calculations'!$G$46*S182^3</f>
        <v>30.399999999999995</v>
      </c>
      <c r="X182">
        <f>+'Hidden calculations'!$A$48+'Hidden calculations'!$C$48*S182+'Hidden calculations'!$E$48*S182^2+'Hidden calculations'!$G$48/S182</f>
        <v>40.27654320987655</v>
      </c>
      <c r="Y182">
        <f>+'Sheet to use'!$B$15</f>
        <v>50.1696867361928</v>
      </c>
      <c r="AA182">
        <f>IF('Sheet to use'!$C$19&gt;S182,MIN(Y182,'Sheet to use'!$C$22),0)</f>
        <v>40.682225787925645</v>
      </c>
      <c r="AB182">
        <f>IF('Sheet to use'!$C$19&gt;S182,MAX('Sheet to use'!$C$22-Y182,0),0)</f>
        <v>0</v>
      </c>
      <c r="AC182">
        <f>IF('Sheet to use'!$C$19&gt;S182,MAX(Y182-'Sheet to use'!$C$22,0),0)</f>
        <v>9.487460948267156</v>
      </c>
      <c r="AD182">
        <f>IF('Sheet to use'!$C$19=0,IF($S182&lt;'Hidden calculations'!$C$36,'Hidden calculations'!$D$36,W182),0)</f>
        <v>0</v>
      </c>
      <c r="AE182">
        <f>IF(AND('Sheet to use'!$C$19=0,$S182&lt;'Hidden calculations'!$C$36),'Hidden calculations'!$E$36-'Hidden calculations'!$D$36,0)</f>
        <v>0</v>
      </c>
    </row>
    <row r="183" spans="19:31" ht="12.75">
      <c r="S183">
        <f t="shared" si="3"/>
        <v>36.199999999999974</v>
      </c>
      <c r="T183">
        <f>+'Hidden calculations'!$A$40+'Hidden calculations'!$C$40*S183+'Hidden calculations'!$E$40*S183^2+'Hidden calculations'!$G$40*S183^3</f>
        <v>1457.016977777777</v>
      </c>
      <c r="U183">
        <f>+'Hidden calculations'!$A$42+'Hidden calculations'!$C$42*S183+'Hidden calculations'!$E$42*S183^2+'Hidden calculations'!$G$42*S183^3</f>
        <v>35.41466666666663</v>
      </c>
      <c r="V183">
        <f>+'Hidden calculations'!$A$44+'Hidden calculations'!$C$44*S183+'Hidden calculations'!$E$44*S183^2+'Hidden calculations'!$G$44*S183^3</f>
        <v>1101.4614222222212</v>
      </c>
      <c r="W183">
        <f>+'Hidden calculations'!$A$46+'Hidden calculations'!$C$46*S183+'Hidden calculations'!$E$46*S183^2+'Hidden calculations'!$G$46*S183^3</f>
        <v>30.427111111111106</v>
      </c>
      <c r="X183">
        <f>+'Hidden calculations'!$A$48+'Hidden calculations'!$C$48*S183+'Hidden calculations'!$E$48*S183^2+'Hidden calculations'!$G$48/S183</f>
        <v>40.24908778391652</v>
      </c>
      <c r="Y183">
        <f>+'Sheet to use'!$B$15</f>
        <v>50.1696867361928</v>
      </c>
      <c r="AA183">
        <f>IF('Sheet to use'!$C$19&gt;S183,MIN(Y183,'Sheet to use'!$C$22),0)</f>
        <v>40.682225787925645</v>
      </c>
      <c r="AB183">
        <f>IF('Sheet to use'!$C$19&gt;S183,MAX('Sheet to use'!$C$22-Y183,0),0)</f>
        <v>0</v>
      </c>
      <c r="AC183">
        <f>IF('Sheet to use'!$C$19&gt;S183,MAX(Y183-'Sheet to use'!$C$22,0),0)</f>
        <v>9.487460948267156</v>
      </c>
      <c r="AD183">
        <f>IF('Sheet to use'!$C$19=0,IF($S183&lt;'Hidden calculations'!$C$36,'Hidden calculations'!$D$36,W183),0)</f>
        <v>0</v>
      </c>
      <c r="AE183">
        <f>IF(AND('Sheet to use'!$C$19=0,$S183&lt;'Hidden calculations'!$C$36),'Hidden calculations'!$E$36-'Hidden calculations'!$D$36,0)</f>
        <v>0</v>
      </c>
    </row>
    <row r="184" spans="19:31" ht="12.75">
      <c r="S184">
        <f t="shared" si="3"/>
        <v>36.39999999999998</v>
      </c>
      <c r="T184">
        <f>+'Hidden calculations'!$A$40+'Hidden calculations'!$C$40*S184+'Hidden calculations'!$E$40*S184^2+'Hidden calculations'!$G$40*S184^3</f>
        <v>1464.1215999999993</v>
      </c>
      <c r="U184">
        <f>+'Hidden calculations'!$A$42+'Hidden calculations'!$C$42*S184+'Hidden calculations'!$E$42*S184^2+'Hidden calculations'!$G$42*S184^3</f>
        <v>35.63199999999997</v>
      </c>
      <c r="V184">
        <f>+'Hidden calculations'!$A$44+'Hidden calculations'!$C$44*S184+'Hidden calculations'!$E$44*S184^2+'Hidden calculations'!$G$44*S184^3</f>
        <v>1108.5660444444436</v>
      </c>
      <c r="W184">
        <f>+'Hidden calculations'!$A$46+'Hidden calculations'!$C$46*S184+'Hidden calculations'!$E$46*S184^2+'Hidden calculations'!$G$46*S184^3</f>
        <v>30.45511111111111</v>
      </c>
      <c r="X184">
        <f>+'Hidden calculations'!$A$48+'Hidden calculations'!$C$48*S184+'Hidden calculations'!$E$48*S184^2+'Hidden calculations'!$G$48/S184</f>
        <v>40.223120879120884</v>
      </c>
      <c r="Y184">
        <f>+'Sheet to use'!$B$15</f>
        <v>50.1696867361928</v>
      </c>
      <c r="AA184">
        <f>IF('Sheet to use'!$C$19&gt;S184,MIN(Y184,'Sheet to use'!$C$22),0)</f>
        <v>40.682225787925645</v>
      </c>
      <c r="AB184">
        <f>IF('Sheet to use'!$C$19&gt;S184,MAX('Sheet to use'!$C$22-Y184,0),0)</f>
        <v>0</v>
      </c>
      <c r="AC184">
        <f>IF('Sheet to use'!$C$19&gt;S184,MAX(Y184-'Sheet to use'!$C$22,0),0)</f>
        <v>9.487460948267156</v>
      </c>
      <c r="AD184">
        <f>IF('Sheet to use'!$C$19=0,IF($S184&lt;'Hidden calculations'!$C$36,'Hidden calculations'!$D$36,W184),0)</f>
        <v>0</v>
      </c>
      <c r="AE184">
        <f>IF(AND('Sheet to use'!$C$19=0,$S184&lt;'Hidden calculations'!$C$36),'Hidden calculations'!$E$36-'Hidden calculations'!$D$36,0)</f>
        <v>0</v>
      </c>
    </row>
    <row r="185" spans="19:31" ht="12.75">
      <c r="S185">
        <f t="shared" si="3"/>
        <v>36.59999999999998</v>
      </c>
      <c r="T185">
        <f>+'Hidden calculations'!$A$40+'Hidden calculations'!$C$40*S185+'Hidden calculations'!$E$40*S185^2+'Hidden calculations'!$G$40*S185^3</f>
        <v>1471.2699555555546</v>
      </c>
      <c r="U185">
        <f>+'Hidden calculations'!$A$42+'Hidden calculations'!$C$42*S185+'Hidden calculations'!$E$42*S185^2+'Hidden calculations'!$G$42*S185^3</f>
        <v>35.851999999999975</v>
      </c>
      <c r="V185">
        <f>+'Hidden calculations'!$A$44+'Hidden calculations'!$C$44*S185+'Hidden calculations'!$E$44*S185^2+'Hidden calculations'!$G$44*S185^3</f>
        <v>1115.714399999999</v>
      </c>
      <c r="W185">
        <f>+'Hidden calculations'!$A$46+'Hidden calculations'!$C$46*S185+'Hidden calculations'!$E$46*S185^2+'Hidden calculations'!$G$46*S185^3</f>
        <v>30.483999999999995</v>
      </c>
      <c r="X185">
        <f>+'Hidden calculations'!$A$48+'Hidden calculations'!$C$48*S185+'Hidden calculations'!$E$48*S185^2+'Hidden calculations'!$G$48/S185</f>
        <v>40.198632665452344</v>
      </c>
      <c r="Y185">
        <f>+'Sheet to use'!$B$15</f>
        <v>50.1696867361928</v>
      </c>
      <c r="AA185">
        <f>IF('Sheet to use'!$C$19&gt;S185,MIN(Y185,'Sheet to use'!$C$22),0)</f>
        <v>40.682225787925645</v>
      </c>
      <c r="AB185">
        <f>IF('Sheet to use'!$C$19&gt;S185,MAX('Sheet to use'!$C$22-Y185,0),0)</f>
        <v>0</v>
      </c>
      <c r="AC185">
        <f>IF('Sheet to use'!$C$19&gt;S185,MAX(Y185-'Sheet to use'!$C$22,0),0)</f>
        <v>9.487460948267156</v>
      </c>
      <c r="AD185">
        <f>IF('Sheet to use'!$C$19=0,IF($S185&lt;'Hidden calculations'!$C$36,'Hidden calculations'!$D$36,W185),0)</f>
        <v>0</v>
      </c>
      <c r="AE185">
        <f>IF(AND('Sheet to use'!$C$19=0,$S185&lt;'Hidden calculations'!$C$36),'Hidden calculations'!$E$36-'Hidden calculations'!$D$36,0)</f>
        <v>0</v>
      </c>
    </row>
    <row r="186" spans="19:31" ht="12.75">
      <c r="S186">
        <f t="shared" si="3"/>
        <v>36.79999999999998</v>
      </c>
      <c r="T186">
        <f>+'Hidden calculations'!$A$40+'Hidden calculations'!$C$40*S186+'Hidden calculations'!$E$40*S186^2+'Hidden calculations'!$G$40*S186^3</f>
        <v>1478.4625777777771</v>
      </c>
      <c r="U186">
        <f>+'Hidden calculations'!$A$42+'Hidden calculations'!$C$42*S186+'Hidden calculations'!$E$42*S186^2+'Hidden calculations'!$G$42*S186^3</f>
        <v>36.07466666666664</v>
      </c>
      <c r="V186">
        <f>+'Hidden calculations'!$A$44+'Hidden calculations'!$C$44*S186+'Hidden calculations'!$E$44*S186^2+'Hidden calculations'!$G$44*S186^3</f>
        <v>1122.9070222222215</v>
      </c>
      <c r="W186">
        <f>+'Hidden calculations'!$A$46+'Hidden calculations'!$C$46*S186+'Hidden calculations'!$E$46*S186^2+'Hidden calculations'!$G$46*S186^3</f>
        <v>30.513777777777772</v>
      </c>
      <c r="X186">
        <f>+'Hidden calculations'!$A$48+'Hidden calculations'!$C$48*S186+'Hidden calculations'!$E$48*S186^2+'Hidden calculations'!$G$48/S186</f>
        <v>40.175613526570054</v>
      </c>
      <c r="Y186">
        <f>+'Sheet to use'!$B$15</f>
        <v>50.1696867361928</v>
      </c>
      <c r="AA186">
        <f>IF('Sheet to use'!$C$19&gt;S186,MIN(Y186,'Sheet to use'!$C$22),0)</f>
        <v>40.682225787925645</v>
      </c>
      <c r="AB186">
        <f>IF('Sheet to use'!$C$19&gt;S186,MAX('Sheet to use'!$C$22-Y186,0),0)</f>
        <v>0</v>
      </c>
      <c r="AC186">
        <f>IF('Sheet to use'!$C$19&gt;S186,MAX(Y186-'Sheet to use'!$C$22,0),0)</f>
        <v>9.487460948267156</v>
      </c>
      <c r="AD186">
        <f>IF('Sheet to use'!$C$19=0,IF($S186&lt;'Hidden calculations'!$C$36,'Hidden calculations'!$D$36,W186),0)</f>
        <v>0</v>
      </c>
      <c r="AE186">
        <f>IF(AND('Sheet to use'!$C$19=0,$S186&lt;'Hidden calculations'!$C$36),'Hidden calculations'!$E$36-'Hidden calculations'!$D$36,0)</f>
        <v>0</v>
      </c>
    </row>
    <row r="187" spans="19:31" ht="12.75">
      <c r="S187">
        <f t="shared" si="3"/>
        <v>36.999999999999986</v>
      </c>
      <c r="T187">
        <f>+'Hidden calculations'!$A$40+'Hidden calculations'!$C$40*S187+'Hidden calculations'!$E$40*S187^2+'Hidden calculations'!$G$40*S187^3</f>
        <v>1485.6999999999996</v>
      </c>
      <c r="U187">
        <f>+'Hidden calculations'!$A$42+'Hidden calculations'!$C$42*S187+'Hidden calculations'!$E$42*S187^2+'Hidden calculations'!$G$42*S187^3</f>
        <v>36.299999999999976</v>
      </c>
      <c r="V187">
        <f>+'Hidden calculations'!$A$44+'Hidden calculations'!$C$44*S187+'Hidden calculations'!$E$44*S187^2+'Hidden calculations'!$G$44*S187^3</f>
        <v>1130.144444444444</v>
      </c>
      <c r="W187">
        <f>+'Hidden calculations'!$A$46+'Hidden calculations'!$C$46*S187+'Hidden calculations'!$E$46*S187^2+'Hidden calculations'!$G$46*S187^3</f>
        <v>30.544444444444437</v>
      </c>
      <c r="X187">
        <f>+'Hidden calculations'!$A$48+'Hidden calculations'!$C$48*S187+'Hidden calculations'!$E$48*S187^2+'Hidden calculations'!$G$48/S187</f>
        <v>40.15405405405406</v>
      </c>
      <c r="Y187">
        <f>+'Sheet to use'!$B$15</f>
        <v>50.1696867361928</v>
      </c>
      <c r="AA187">
        <f>IF('Sheet to use'!$C$19&gt;S187,MIN(Y187,'Sheet to use'!$C$22),0)</f>
        <v>40.682225787925645</v>
      </c>
      <c r="AB187">
        <f>IF('Sheet to use'!$C$19&gt;S187,MAX('Sheet to use'!$C$22-Y187,0),0)</f>
        <v>0</v>
      </c>
      <c r="AC187">
        <f>IF('Sheet to use'!$C$19&gt;S187,MAX(Y187-'Sheet to use'!$C$22,0),0)</f>
        <v>9.487460948267156</v>
      </c>
      <c r="AD187">
        <f>IF('Sheet to use'!$C$19=0,IF($S187&lt;'Hidden calculations'!$C$36,'Hidden calculations'!$D$36,W187),0)</f>
        <v>0</v>
      </c>
      <c r="AE187">
        <f>IF(AND('Sheet to use'!$C$19=0,$S187&lt;'Hidden calculations'!$C$36),'Hidden calculations'!$E$36-'Hidden calculations'!$D$36,0)</f>
        <v>0</v>
      </c>
    </row>
    <row r="188" spans="19:31" ht="12.75">
      <c r="S188">
        <f t="shared" si="3"/>
        <v>37.19999999999999</v>
      </c>
      <c r="T188">
        <f>+'Hidden calculations'!$A$40+'Hidden calculations'!$C$40*S188+'Hidden calculations'!$E$40*S188^2+'Hidden calculations'!$G$40*S188^3</f>
        <v>1492.982755555555</v>
      </c>
      <c r="U188">
        <f>+'Hidden calculations'!$A$42+'Hidden calculations'!$C$42*S188+'Hidden calculations'!$E$42*S188^2+'Hidden calculations'!$G$42*S188^3</f>
        <v>36.527999999999984</v>
      </c>
      <c r="V188">
        <f>+'Hidden calculations'!$A$44+'Hidden calculations'!$C$44*S188+'Hidden calculations'!$E$44*S188^2+'Hidden calculations'!$G$44*S188^3</f>
        <v>1137.4271999999994</v>
      </c>
      <c r="W188">
        <f>+'Hidden calculations'!$A$46+'Hidden calculations'!$C$46*S188+'Hidden calculations'!$E$46*S188^2+'Hidden calculations'!$G$46*S188^3</f>
        <v>30.576</v>
      </c>
      <c r="X188">
        <f>+'Hidden calculations'!$A$48+'Hidden calculations'!$C$48*S188+'Hidden calculations'!$E$48*S188^2+'Hidden calculations'!$G$48/S188</f>
        <v>40.13394504181602</v>
      </c>
      <c r="Y188">
        <f>+'Sheet to use'!$B$15</f>
        <v>50.1696867361928</v>
      </c>
      <c r="AA188">
        <f>IF('Sheet to use'!$C$19&gt;S188,MIN(Y188,'Sheet to use'!$C$22),0)</f>
        <v>40.682225787925645</v>
      </c>
      <c r="AB188">
        <f>IF('Sheet to use'!$C$19&gt;S188,MAX('Sheet to use'!$C$22-Y188,0),0)</f>
        <v>0</v>
      </c>
      <c r="AC188">
        <f>IF('Sheet to use'!$C$19&gt;S188,MAX(Y188-'Sheet to use'!$C$22,0),0)</f>
        <v>9.487460948267156</v>
      </c>
      <c r="AD188">
        <f>IF('Sheet to use'!$C$19=0,IF($S188&lt;'Hidden calculations'!$C$36,'Hidden calculations'!$D$36,W188),0)</f>
        <v>0</v>
      </c>
      <c r="AE188">
        <f>IF(AND('Sheet to use'!$C$19=0,$S188&lt;'Hidden calculations'!$C$36),'Hidden calculations'!$E$36-'Hidden calculations'!$D$36,0)</f>
        <v>0</v>
      </c>
    </row>
    <row r="189" spans="19:31" ht="12.75">
      <c r="S189">
        <f t="shared" si="3"/>
        <v>37.39999999999999</v>
      </c>
      <c r="T189">
        <f>+'Hidden calculations'!$A$40+'Hidden calculations'!$C$40*S189+'Hidden calculations'!$E$40*S189^2+'Hidden calculations'!$G$40*S189^3</f>
        <v>1500.3113777777774</v>
      </c>
      <c r="U189">
        <f>+'Hidden calculations'!$A$42+'Hidden calculations'!$C$42*S189+'Hidden calculations'!$E$42*S189^2+'Hidden calculations'!$G$42*S189^3</f>
        <v>36.75866666666665</v>
      </c>
      <c r="V189">
        <f>+'Hidden calculations'!$A$44+'Hidden calculations'!$C$44*S189+'Hidden calculations'!$E$44*S189^2+'Hidden calculations'!$G$44*S189^3</f>
        <v>1144.7558222222217</v>
      </c>
      <c r="W189">
        <f>+'Hidden calculations'!$A$46+'Hidden calculations'!$C$46*S189+'Hidden calculations'!$E$46*S189^2+'Hidden calculations'!$G$46*S189^3</f>
        <v>30.60844444444444</v>
      </c>
      <c r="X189">
        <f>+'Hidden calculations'!$A$48+'Hidden calculations'!$C$48*S189+'Hidden calculations'!$E$48*S189^2+'Hidden calculations'!$G$48/S189</f>
        <v>40.115277480689244</v>
      </c>
      <c r="Y189">
        <f>+'Sheet to use'!$B$15</f>
        <v>50.1696867361928</v>
      </c>
      <c r="AA189">
        <f>IF('Sheet to use'!$C$19&gt;S189,MIN(Y189,'Sheet to use'!$C$22),0)</f>
        <v>40.682225787925645</v>
      </c>
      <c r="AB189">
        <f>IF('Sheet to use'!$C$19&gt;S189,MAX('Sheet to use'!$C$22-Y189,0),0)</f>
        <v>0</v>
      </c>
      <c r="AC189">
        <f>IF('Sheet to use'!$C$19&gt;S189,MAX(Y189-'Sheet to use'!$C$22,0),0)</f>
        <v>9.487460948267156</v>
      </c>
      <c r="AD189">
        <f>IF('Sheet to use'!$C$19=0,IF($S189&lt;'Hidden calculations'!$C$36,'Hidden calculations'!$D$36,W189),0)</f>
        <v>0</v>
      </c>
      <c r="AE189">
        <f>IF(AND('Sheet to use'!$C$19=0,$S189&lt;'Hidden calculations'!$C$36),'Hidden calculations'!$E$36-'Hidden calculations'!$D$36,0)</f>
        <v>0</v>
      </c>
    </row>
    <row r="190" spans="19:31" ht="12.75">
      <c r="S190">
        <f t="shared" si="3"/>
        <v>37.599999999999994</v>
      </c>
      <c r="T190">
        <f>+'Hidden calculations'!$A$40+'Hidden calculations'!$C$40*S190+'Hidden calculations'!$E$40*S190^2+'Hidden calculations'!$G$40*S190^3</f>
        <v>1507.6863999999998</v>
      </c>
      <c r="U190">
        <f>+'Hidden calculations'!$A$42+'Hidden calculations'!$C$42*S190+'Hidden calculations'!$E$42*S190^2+'Hidden calculations'!$G$42*S190^3</f>
        <v>36.99199999999998</v>
      </c>
      <c r="V190">
        <f>+'Hidden calculations'!$A$44+'Hidden calculations'!$C$44*S190+'Hidden calculations'!$E$44*S190^2+'Hidden calculations'!$G$44*S190^3</f>
        <v>1152.1308444444442</v>
      </c>
      <c r="W190">
        <f>+'Hidden calculations'!$A$46+'Hidden calculations'!$C$46*S190+'Hidden calculations'!$E$46*S190^2+'Hidden calculations'!$G$46*S190^3</f>
        <v>30.641777777777776</v>
      </c>
      <c r="X190">
        <f>+'Hidden calculations'!$A$48+'Hidden calculations'!$C$48*S190+'Hidden calculations'!$E$48*S190^2+'Hidden calculations'!$G$48/S190</f>
        <v>40.09804255319149</v>
      </c>
      <c r="Y190">
        <f>+'Sheet to use'!$B$15</f>
        <v>50.1696867361928</v>
      </c>
      <c r="AA190">
        <f>IF('Sheet to use'!$C$19&gt;S190,MIN(Y190,'Sheet to use'!$C$22),0)</f>
        <v>40.682225787925645</v>
      </c>
      <c r="AB190">
        <f>IF('Sheet to use'!$C$19&gt;S190,MAX('Sheet to use'!$C$22-Y190,0),0)</f>
        <v>0</v>
      </c>
      <c r="AC190">
        <f>IF('Sheet to use'!$C$19&gt;S190,MAX(Y190-'Sheet to use'!$C$22,0),0)</f>
        <v>9.487460948267156</v>
      </c>
      <c r="AD190">
        <f>IF('Sheet to use'!$C$19=0,IF($S190&lt;'Hidden calculations'!$C$36,'Hidden calculations'!$D$36,W190),0)</f>
        <v>0</v>
      </c>
      <c r="AE190">
        <f>IF(AND('Sheet to use'!$C$19=0,$S190&lt;'Hidden calculations'!$C$36),'Hidden calculations'!$E$36-'Hidden calculations'!$D$36,0)</f>
        <v>0</v>
      </c>
    </row>
    <row r="191" spans="19:31" ht="12.75">
      <c r="S191">
        <f t="shared" si="3"/>
        <v>37.8</v>
      </c>
      <c r="T191">
        <f>+'Hidden calculations'!$A$40+'Hidden calculations'!$C$40*S191+'Hidden calculations'!$E$40*S191^2+'Hidden calculations'!$G$40*S191^3</f>
        <v>1515.1083555555556</v>
      </c>
      <c r="U191">
        <f>+'Hidden calculations'!$A$42+'Hidden calculations'!$C$42*S191+'Hidden calculations'!$E$42*S191^2+'Hidden calculations'!$G$42*S191^3</f>
        <v>37.22799999999999</v>
      </c>
      <c r="V191">
        <f>+'Hidden calculations'!$A$44+'Hidden calculations'!$C$44*S191+'Hidden calculations'!$E$44*S191^2+'Hidden calculations'!$G$44*S191^3</f>
        <v>1159.5528</v>
      </c>
      <c r="W191">
        <f>+'Hidden calculations'!$A$46+'Hidden calculations'!$C$46*S191+'Hidden calculations'!$E$46*S191^2+'Hidden calculations'!$G$46*S191^3</f>
        <v>30.676</v>
      </c>
      <c r="X191">
        <f>+'Hidden calculations'!$A$48+'Hidden calculations'!$C$48*S191+'Hidden calculations'!$E$48*S191^2+'Hidden calculations'!$G$48/S191</f>
        <v>40.082231628453854</v>
      </c>
      <c r="Y191">
        <f>+'Sheet to use'!$B$15</f>
        <v>50.1696867361928</v>
      </c>
      <c r="AA191">
        <f>IF('Sheet to use'!$C$19&gt;S191,MIN(Y191,'Sheet to use'!$C$22),0)</f>
        <v>40.682225787925645</v>
      </c>
      <c r="AB191">
        <f>IF('Sheet to use'!$C$19&gt;S191,MAX('Sheet to use'!$C$22-Y191,0),0)</f>
        <v>0</v>
      </c>
      <c r="AC191">
        <f>IF('Sheet to use'!$C$19&gt;S191,MAX(Y191-'Sheet to use'!$C$22,0),0)</f>
        <v>9.487460948267156</v>
      </c>
      <c r="AD191">
        <f>IF('Sheet to use'!$C$19=0,IF($S191&lt;'Hidden calculations'!$C$36,'Hidden calculations'!$D$36,W191),0)</f>
        <v>0</v>
      </c>
      <c r="AE191">
        <f>IF(AND('Sheet to use'!$C$19=0,$S191&lt;'Hidden calculations'!$C$36),'Hidden calculations'!$E$36-'Hidden calculations'!$D$36,0)</f>
        <v>0</v>
      </c>
    </row>
    <row r="192" spans="19:31" ht="12.75">
      <c r="S192">
        <f t="shared" si="3"/>
        <v>38</v>
      </c>
      <c r="T192">
        <f>+'Hidden calculations'!$A$40+'Hidden calculations'!$C$40*S192+'Hidden calculations'!$E$40*S192^2+'Hidden calculations'!$G$40*S192^3</f>
        <v>1522.5777777777778</v>
      </c>
      <c r="U192">
        <f>+'Hidden calculations'!$A$42+'Hidden calculations'!$C$42*S192+'Hidden calculations'!$E$42*S192^2+'Hidden calculations'!$G$42*S192^3</f>
        <v>37.46666666666666</v>
      </c>
      <c r="V192">
        <f>+'Hidden calculations'!$A$44+'Hidden calculations'!$C$44*S192+'Hidden calculations'!$E$44*S192^2+'Hidden calculations'!$G$44*S192^3</f>
        <v>1167.0222222222221</v>
      </c>
      <c r="W192">
        <f>+'Hidden calculations'!$A$46+'Hidden calculations'!$C$46*S192+'Hidden calculations'!$E$46*S192^2+'Hidden calculations'!$G$46*S192^3</f>
        <v>30.71111111111111</v>
      </c>
      <c r="X192">
        <f>+'Hidden calculations'!$A$48+'Hidden calculations'!$C$48*S192+'Hidden calculations'!$E$48*S192^2+'Hidden calculations'!$G$48/S192</f>
        <v>40.06783625730994</v>
      </c>
      <c r="Y192">
        <f>+'Sheet to use'!$B$15</f>
        <v>50.1696867361928</v>
      </c>
      <c r="AA192">
        <f>IF('Sheet to use'!$C$19&gt;S192,MIN(Y192,'Sheet to use'!$C$22),0)</f>
        <v>40.682225787925645</v>
      </c>
      <c r="AB192">
        <f>IF('Sheet to use'!$C$19&gt;S192,MAX('Sheet to use'!$C$22-Y192,0),0)</f>
        <v>0</v>
      </c>
      <c r="AC192">
        <f>IF('Sheet to use'!$C$19&gt;S192,MAX(Y192-'Sheet to use'!$C$22,0),0)</f>
        <v>9.487460948267156</v>
      </c>
      <c r="AD192">
        <f>IF('Sheet to use'!$C$19=0,IF($S192&lt;'Hidden calculations'!$C$36,'Hidden calculations'!$D$36,W192),0)</f>
        <v>0</v>
      </c>
      <c r="AE192">
        <f>IF(AND('Sheet to use'!$C$19=0,$S192&lt;'Hidden calculations'!$C$36),'Hidden calculations'!$E$36-'Hidden calculations'!$D$36,0)</f>
        <v>0</v>
      </c>
    </row>
    <row r="193" spans="19:31" ht="12.75">
      <c r="S193">
        <f t="shared" si="3"/>
        <v>38.2</v>
      </c>
      <c r="T193">
        <f>+'Hidden calculations'!$A$40+'Hidden calculations'!$C$40*S193+'Hidden calculations'!$E$40*S193^2+'Hidden calculations'!$G$40*S193^3</f>
        <v>1530.0952</v>
      </c>
      <c r="U193">
        <f>+'Hidden calculations'!$A$42+'Hidden calculations'!$C$42*S193+'Hidden calculations'!$E$42*S193^2+'Hidden calculations'!$G$42*S193^3</f>
        <v>37.708</v>
      </c>
      <c r="V193">
        <f>+'Hidden calculations'!$A$44+'Hidden calculations'!$C$44*S193+'Hidden calculations'!$E$44*S193^2+'Hidden calculations'!$G$44*S193^3</f>
        <v>1174.5396444444443</v>
      </c>
      <c r="W193">
        <f>+'Hidden calculations'!$A$46+'Hidden calculations'!$C$46*S193+'Hidden calculations'!$E$46*S193^2+'Hidden calculations'!$G$46*S193^3</f>
        <v>30.74711111111111</v>
      </c>
      <c r="X193">
        <f>+'Hidden calculations'!$A$48+'Hidden calculations'!$C$48*S193+'Hidden calculations'!$E$48*S193^2+'Hidden calculations'!$G$48/S193</f>
        <v>40.05484816753927</v>
      </c>
      <c r="Y193">
        <f>+'Sheet to use'!$B$15</f>
        <v>50.1696867361928</v>
      </c>
      <c r="AA193">
        <f>IF('Sheet to use'!$C$19&gt;S193,MIN(Y193,'Sheet to use'!$C$22),0)</f>
        <v>40.682225787925645</v>
      </c>
      <c r="AB193">
        <f>IF('Sheet to use'!$C$19&gt;S193,MAX('Sheet to use'!$C$22-Y193,0),0)</f>
        <v>0</v>
      </c>
      <c r="AC193">
        <f>IF('Sheet to use'!$C$19&gt;S193,MAX(Y193-'Sheet to use'!$C$22,0),0)</f>
        <v>9.487460948267156</v>
      </c>
      <c r="AD193">
        <f>IF('Sheet to use'!$C$19=0,IF($S193&lt;'Hidden calculations'!$C$36,'Hidden calculations'!$D$36,W193),0)</f>
        <v>0</v>
      </c>
      <c r="AE193">
        <f>IF(AND('Sheet to use'!$C$19=0,$S193&lt;'Hidden calculations'!$C$36),'Hidden calculations'!$E$36-'Hidden calculations'!$D$36,0)</f>
        <v>0</v>
      </c>
    </row>
    <row r="194" spans="19:31" ht="12.75">
      <c r="S194">
        <f t="shared" si="3"/>
        <v>38.400000000000006</v>
      </c>
      <c r="T194">
        <f>+'Hidden calculations'!$A$40+'Hidden calculations'!$C$40*S194+'Hidden calculations'!$E$40*S194^2+'Hidden calculations'!$G$40*S194^3</f>
        <v>1537.6611555555558</v>
      </c>
      <c r="U194">
        <f>+'Hidden calculations'!$A$42+'Hidden calculations'!$C$42*S194+'Hidden calculations'!$E$42*S194^2+'Hidden calculations'!$G$42*S194^3</f>
        <v>37.952000000000005</v>
      </c>
      <c r="V194">
        <f>+'Hidden calculations'!$A$44+'Hidden calculations'!$C$44*S194+'Hidden calculations'!$E$44*S194^2+'Hidden calculations'!$G$44*S194^3</f>
        <v>1182.1056</v>
      </c>
      <c r="W194">
        <f>+'Hidden calculations'!$A$46+'Hidden calculations'!$C$46*S194+'Hidden calculations'!$E$46*S194^2+'Hidden calculations'!$G$46*S194^3</f>
        <v>30.784</v>
      </c>
      <c r="X194">
        <f>+'Hidden calculations'!$A$48+'Hidden calculations'!$C$48*S194+'Hidden calculations'!$E$48*S194^2+'Hidden calculations'!$G$48/S194</f>
        <v>40.04325925925926</v>
      </c>
      <c r="Y194">
        <f>+'Sheet to use'!$B$15</f>
        <v>50.1696867361928</v>
      </c>
      <c r="AA194">
        <f>IF('Sheet to use'!$C$19&gt;S194,MIN(Y194,'Sheet to use'!$C$22),0)</f>
        <v>40.682225787925645</v>
      </c>
      <c r="AB194">
        <f>IF('Sheet to use'!$C$19&gt;S194,MAX('Sheet to use'!$C$22-Y194,0),0)</f>
        <v>0</v>
      </c>
      <c r="AC194">
        <f>IF('Sheet to use'!$C$19&gt;S194,MAX(Y194-'Sheet to use'!$C$22,0),0)</f>
        <v>9.487460948267156</v>
      </c>
      <c r="AD194">
        <f>IF('Sheet to use'!$C$19=0,IF($S194&lt;'Hidden calculations'!$C$36,'Hidden calculations'!$D$36,W194),0)</f>
        <v>0</v>
      </c>
      <c r="AE194">
        <f>IF(AND('Sheet to use'!$C$19=0,$S194&lt;'Hidden calculations'!$C$36),'Hidden calculations'!$E$36-'Hidden calculations'!$D$36,0)</f>
        <v>0</v>
      </c>
    </row>
    <row r="195" spans="19:31" ht="12.75">
      <c r="S195">
        <f aca="true" t="shared" si="4" ref="S195:S258">0.2+S194</f>
        <v>38.60000000000001</v>
      </c>
      <c r="T195">
        <f>+'Hidden calculations'!$A$40+'Hidden calculations'!$C$40*S195+'Hidden calculations'!$E$40*S195^2+'Hidden calculations'!$G$40*S195^3</f>
        <v>1545.2761777777782</v>
      </c>
      <c r="U195">
        <f>+'Hidden calculations'!$A$42+'Hidden calculations'!$C$42*S195+'Hidden calculations'!$E$42*S195^2+'Hidden calculations'!$G$42*S195^3</f>
        <v>38.198666666666675</v>
      </c>
      <c r="V195">
        <f>+'Hidden calculations'!$A$44+'Hidden calculations'!$C$44*S195+'Hidden calculations'!$E$44*S195^2+'Hidden calculations'!$G$44*S195^3</f>
        <v>1189.7206222222226</v>
      </c>
      <c r="W195">
        <f>+'Hidden calculations'!$A$46+'Hidden calculations'!$C$46*S195+'Hidden calculations'!$E$46*S195^2+'Hidden calculations'!$G$46*S195^3</f>
        <v>30.82177777777778</v>
      </c>
      <c r="X195">
        <f>+'Hidden calculations'!$A$48+'Hidden calculations'!$C$48*S195+'Hidden calculations'!$E$48*S195^2+'Hidden calculations'!$G$48/S195</f>
        <v>40.03306160046057</v>
      </c>
      <c r="Y195">
        <f>+'Sheet to use'!$B$15</f>
        <v>50.1696867361928</v>
      </c>
      <c r="AA195">
        <f>IF('Sheet to use'!$C$19&gt;S195,MIN(Y195,'Sheet to use'!$C$22),0)</f>
        <v>40.682225787925645</v>
      </c>
      <c r="AB195">
        <f>IF('Sheet to use'!$C$19&gt;S195,MAX('Sheet to use'!$C$22-Y195,0),0)</f>
        <v>0</v>
      </c>
      <c r="AC195">
        <f>IF('Sheet to use'!$C$19&gt;S195,MAX(Y195-'Sheet to use'!$C$22,0),0)</f>
        <v>9.487460948267156</v>
      </c>
      <c r="AD195">
        <f>IF('Sheet to use'!$C$19=0,IF($S195&lt;'Hidden calculations'!$C$36,'Hidden calculations'!$D$36,W195),0)</f>
        <v>0</v>
      </c>
      <c r="AE195">
        <f>IF(AND('Sheet to use'!$C$19=0,$S195&lt;'Hidden calculations'!$C$36),'Hidden calculations'!$E$36-'Hidden calculations'!$D$36,0)</f>
        <v>0</v>
      </c>
    </row>
    <row r="196" spans="19:31" ht="12.75">
      <c r="S196">
        <f t="shared" si="4"/>
        <v>38.80000000000001</v>
      </c>
      <c r="T196">
        <f>+'Hidden calculations'!$A$40+'Hidden calculations'!$C$40*S196+'Hidden calculations'!$E$40*S196^2+'Hidden calculations'!$G$40*S196^3</f>
        <v>1552.9408000000003</v>
      </c>
      <c r="U196">
        <f>+'Hidden calculations'!$A$42+'Hidden calculations'!$C$42*S196+'Hidden calculations'!$E$42*S196^2+'Hidden calculations'!$G$42*S196^3</f>
        <v>38.44800000000001</v>
      </c>
      <c r="V196">
        <f>+'Hidden calculations'!$A$44+'Hidden calculations'!$C$44*S196+'Hidden calculations'!$E$44*S196^2+'Hidden calculations'!$G$44*S196^3</f>
        <v>1197.3852444444447</v>
      </c>
      <c r="W196">
        <f>+'Hidden calculations'!$A$46+'Hidden calculations'!$C$46*S196+'Hidden calculations'!$E$46*S196^2+'Hidden calculations'!$G$46*S196^3</f>
        <v>30.860444444444443</v>
      </c>
      <c r="X196">
        <f>+'Hidden calculations'!$A$48+'Hidden calculations'!$C$48*S196+'Hidden calculations'!$E$48*S196^2+'Hidden calculations'!$G$48/S196</f>
        <v>40.02424742268041</v>
      </c>
      <c r="Y196">
        <f>+'Sheet to use'!$B$15</f>
        <v>50.1696867361928</v>
      </c>
      <c r="AA196">
        <f>IF('Sheet to use'!$C$19&gt;S196,MIN(Y196,'Sheet to use'!$C$22),0)</f>
        <v>40.682225787925645</v>
      </c>
      <c r="AB196">
        <f>IF('Sheet to use'!$C$19&gt;S196,MAX('Sheet to use'!$C$22-Y196,0),0)</f>
        <v>0</v>
      </c>
      <c r="AC196">
        <f>IF('Sheet to use'!$C$19&gt;S196,MAX(Y196-'Sheet to use'!$C$22,0),0)</f>
        <v>9.487460948267156</v>
      </c>
      <c r="AD196">
        <f>IF('Sheet to use'!$C$19=0,IF($S196&lt;'Hidden calculations'!$C$36,'Hidden calculations'!$D$36,W196),0)</f>
        <v>0</v>
      </c>
      <c r="AE196">
        <f>IF(AND('Sheet to use'!$C$19=0,$S196&lt;'Hidden calculations'!$C$36),'Hidden calculations'!$E$36-'Hidden calculations'!$D$36,0)</f>
        <v>0</v>
      </c>
    </row>
    <row r="197" spans="19:31" ht="12.75">
      <c r="S197">
        <f t="shared" si="4"/>
        <v>39.000000000000014</v>
      </c>
      <c r="T197">
        <f>+'Hidden calculations'!$A$40+'Hidden calculations'!$C$40*S197+'Hidden calculations'!$E$40*S197^2+'Hidden calculations'!$G$40*S197^3</f>
        <v>1560.655555555556</v>
      </c>
      <c r="U197">
        <f>+'Hidden calculations'!$A$42+'Hidden calculations'!$C$42*S197+'Hidden calculations'!$E$42*S197^2+'Hidden calculations'!$G$42*S197^3</f>
        <v>38.70000000000002</v>
      </c>
      <c r="V197">
        <f>+'Hidden calculations'!$A$44+'Hidden calculations'!$C$44*S197+'Hidden calculations'!$E$44*S197^2+'Hidden calculations'!$G$44*S197^3</f>
        <v>1205.1000000000004</v>
      </c>
      <c r="W197">
        <f>+'Hidden calculations'!$A$46+'Hidden calculations'!$C$46*S197+'Hidden calculations'!$E$46*S197^2+'Hidden calculations'!$G$46*S197^3</f>
        <v>30.900000000000002</v>
      </c>
      <c r="X197">
        <f>+'Hidden calculations'!$A$48+'Hidden calculations'!$C$48*S197+'Hidden calculations'!$E$48*S197^2+'Hidden calculations'!$G$48/S197</f>
        <v>40.01680911680912</v>
      </c>
      <c r="Y197">
        <f>+'Sheet to use'!$B$15</f>
        <v>50.1696867361928</v>
      </c>
      <c r="AA197">
        <f>IF('Sheet to use'!$C$19&gt;S197,MIN(Y197,'Sheet to use'!$C$22),0)</f>
        <v>40.682225787925645</v>
      </c>
      <c r="AB197">
        <f>IF('Sheet to use'!$C$19&gt;S197,MAX('Sheet to use'!$C$22-Y197,0),0)</f>
        <v>0</v>
      </c>
      <c r="AC197">
        <f>IF('Sheet to use'!$C$19&gt;S197,MAX(Y197-'Sheet to use'!$C$22,0),0)</f>
        <v>9.487460948267156</v>
      </c>
      <c r="AD197">
        <f>IF('Sheet to use'!$C$19=0,IF($S197&lt;'Hidden calculations'!$C$36,'Hidden calculations'!$D$36,W197),0)</f>
        <v>0</v>
      </c>
      <c r="AE197">
        <f>IF(AND('Sheet to use'!$C$19=0,$S197&lt;'Hidden calculations'!$C$36),'Hidden calculations'!$E$36-'Hidden calculations'!$D$36,0)</f>
        <v>0</v>
      </c>
    </row>
    <row r="198" spans="19:31" ht="12.75">
      <c r="S198">
        <f t="shared" si="4"/>
        <v>39.20000000000002</v>
      </c>
      <c r="T198">
        <f>+'Hidden calculations'!$A$40+'Hidden calculations'!$C$40*S198+'Hidden calculations'!$E$40*S198^2+'Hidden calculations'!$G$40*S198^3</f>
        <v>1568.4209777777783</v>
      </c>
      <c r="U198">
        <f>+'Hidden calculations'!$A$42+'Hidden calculations'!$C$42*S198+'Hidden calculations'!$E$42*S198^2+'Hidden calculations'!$G$42*S198^3</f>
        <v>38.95466666666668</v>
      </c>
      <c r="V198">
        <f>+'Hidden calculations'!$A$44+'Hidden calculations'!$C$44*S198+'Hidden calculations'!$E$44*S198^2+'Hidden calculations'!$G$44*S198^3</f>
        <v>1212.8654222222226</v>
      </c>
      <c r="W198">
        <f>+'Hidden calculations'!$A$46+'Hidden calculations'!$C$46*S198+'Hidden calculations'!$E$46*S198^2+'Hidden calculations'!$G$46*S198^3</f>
        <v>30.940444444444445</v>
      </c>
      <c r="X198">
        <f>+'Hidden calculations'!$A$48+'Hidden calculations'!$C$48*S198+'Hidden calculations'!$E$48*S198^2+'Hidden calculations'!$G$48/S198</f>
        <v>40.01073922902494</v>
      </c>
      <c r="Y198">
        <f>+'Sheet to use'!$B$15</f>
        <v>50.1696867361928</v>
      </c>
      <c r="AA198">
        <f>IF('Sheet to use'!$C$19&gt;S198,MIN(Y198,'Sheet to use'!$C$22),0)</f>
        <v>40.682225787925645</v>
      </c>
      <c r="AB198">
        <f>IF('Sheet to use'!$C$19&gt;S198,MAX('Sheet to use'!$C$22-Y198,0),0)</f>
        <v>0</v>
      </c>
      <c r="AC198">
        <f>IF('Sheet to use'!$C$19&gt;S198,MAX(Y198-'Sheet to use'!$C$22,0),0)</f>
        <v>9.487460948267156</v>
      </c>
      <c r="AD198">
        <f>IF('Sheet to use'!$C$19=0,IF($S198&lt;'Hidden calculations'!$C$36,'Hidden calculations'!$D$36,W198),0)</f>
        <v>0</v>
      </c>
      <c r="AE198">
        <f>IF(AND('Sheet to use'!$C$19=0,$S198&lt;'Hidden calculations'!$C$36),'Hidden calculations'!$E$36-'Hidden calculations'!$D$36,0)</f>
        <v>0</v>
      </c>
    </row>
    <row r="199" spans="19:31" ht="12.75">
      <c r="S199">
        <f t="shared" si="4"/>
        <v>39.40000000000002</v>
      </c>
      <c r="T199">
        <f>+'Hidden calculations'!$A$40+'Hidden calculations'!$C$40*S199+'Hidden calculations'!$E$40*S199^2+'Hidden calculations'!$G$40*S199^3</f>
        <v>1576.2376000000008</v>
      </c>
      <c r="U199">
        <f>+'Hidden calculations'!$A$42+'Hidden calculations'!$C$42*S199+'Hidden calculations'!$E$42*S199^2+'Hidden calculations'!$G$42*S199^3</f>
        <v>39.21200000000002</v>
      </c>
      <c r="V199">
        <f>+'Hidden calculations'!$A$44+'Hidden calculations'!$C$44*S199+'Hidden calculations'!$E$44*S199^2+'Hidden calculations'!$G$44*S199^3</f>
        <v>1220.6820444444452</v>
      </c>
      <c r="W199">
        <f>+'Hidden calculations'!$A$46+'Hidden calculations'!$C$46*S199+'Hidden calculations'!$E$46*S199^2+'Hidden calculations'!$G$46*S199^3</f>
        <v>30.98177777777778</v>
      </c>
      <c r="X199">
        <f>+'Hidden calculations'!$A$48+'Hidden calculations'!$C$48*S199+'Hidden calculations'!$E$48*S199^2+'Hidden calculations'!$G$48/S199</f>
        <v>40.00603045685279</v>
      </c>
      <c r="Y199">
        <f>+'Sheet to use'!$B$15</f>
        <v>50.1696867361928</v>
      </c>
      <c r="AA199">
        <f>IF('Sheet to use'!$C$19&gt;S199,MIN(Y199,'Sheet to use'!$C$22),0)</f>
        <v>40.682225787925645</v>
      </c>
      <c r="AB199">
        <f>IF('Sheet to use'!$C$19&gt;S199,MAX('Sheet to use'!$C$22-Y199,0),0)</f>
        <v>0</v>
      </c>
      <c r="AC199">
        <f>IF('Sheet to use'!$C$19&gt;S199,MAX(Y199-'Sheet to use'!$C$22,0),0)</f>
        <v>9.487460948267156</v>
      </c>
      <c r="AD199">
        <f>IF('Sheet to use'!$C$19=0,IF($S199&lt;'Hidden calculations'!$C$36,'Hidden calculations'!$D$36,W199),0)</f>
        <v>0</v>
      </c>
      <c r="AE199">
        <f>IF(AND('Sheet to use'!$C$19=0,$S199&lt;'Hidden calculations'!$C$36),'Hidden calculations'!$E$36-'Hidden calculations'!$D$36,0)</f>
        <v>0</v>
      </c>
    </row>
    <row r="200" spans="19:31" ht="12.75">
      <c r="S200">
        <f t="shared" si="4"/>
        <v>39.60000000000002</v>
      </c>
      <c r="T200">
        <f>+'Hidden calculations'!$A$40+'Hidden calculations'!$C$40*S200+'Hidden calculations'!$E$40*S200^2+'Hidden calculations'!$G$40*S200^3</f>
        <v>1584.1059555555564</v>
      </c>
      <c r="U200">
        <f>+'Hidden calculations'!$A$42+'Hidden calculations'!$C$42*S200+'Hidden calculations'!$E$42*S200^2+'Hidden calculations'!$G$42*S200^3</f>
        <v>39.47200000000003</v>
      </c>
      <c r="V200">
        <f>+'Hidden calculations'!$A$44+'Hidden calculations'!$C$44*S200+'Hidden calculations'!$E$44*S200^2+'Hidden calculations'!$G$44*S200^3</f>
        <v>1228.5504000000008</v>
      </c>
      <c r="W200">
        <f>+'Hidden calculations'!$A$46+'Hidden calculations'!$C$46*S200+'Hidden calculations'!$E$46*S200^2+'Hidden calculations'!$G$46*S200^3</f>
        <v>31.024000000000004</v>
      </c>
      <c r="X200">
        <f>+'Hidden calculations'!$A$48+'Hidden calculations'!$C$48*S200+'Hidden calculations'!$E$48*S200^2+'Hidden calculations'!$G$48/S200</f>
        <v>40.002675645342315</v>
      </c>
      <c r="Y200">
        <f>+'Sheet to use'!$B$15</f>
        <v>50.1696867361928</v>
      </c>
      <c r="AA200">
        <f>IF('Sheet to use'!$C$19&gt;S200,MIN(Y200,'Sheet to use'!$C$22),0)</f>
        <v>40.682225787925645</v>
      </c>
      <c r="AB200">
        <f>IF('Sheet to use'!$C$19&gt;S200,MAX('Sheet to use'!$C$22-Y200,0),0)</f>
        <v>0</v>
      </c>
      <c r="AC200">
        <f>IF('Sheet to use'!$C$19&gt;S200,MAX(Y200-'Sheet to use'!$C$22,0),0)</f>
        <v>9.487460948267156</v>
      </c>
      <c r="AD200">
        <f>IF('Sheet to use'!$C$19=0,IF($S200&lt;'Hidden calculations'!$C$36,'Hidden calculations'!$D$36,W200),0)</f>
        <v>0</v>
      </c>
      <c r="AE200">
        <f>IF(AND('Sheet to use'!$C$19=0,$S200&lt;'Hidden calculations'!$C$36),'Hidden calculations'!$E$36-'Hidden calculations'!$D$36,0)</f>
        <v>0</v>
      </c>
    </row>
    <row r="201" spans="19:31" ht="12.75">
      <c r="S201">
        <f t="shared" si="4"/>
        <v>39.800000000000026</v>
      </c>
      <c r="T201">
        <f>+'Hidden calculations'!$A$40+'Hidden calculations'!$C$40*S201+'Hidden calculations'!$E$40*S201^2+'Hidden calculations'!$G$40*S201^3</f>
        <v>1592.0265777777786</v>
      </c>
      <c r="U201">
        <f>+'Hidden calculations'!$A$42+'Hidden calculations'!$C$42*S201+'Hidden calculations'!$E$42*S201^2+'Hidden calculations'!$G$42*S201^3</f>
        <v>39.73466666666669</v>
      </c>
      <c r="V201">
        <f>+'Hidden calculations'!$A$44+'Hidden calculations'!$C$44*S201+'Hidden calculations'!$E$44*S201^2+'Hidden calculations'!$G$44*S201^3</f>
        <v>1236.471022222223</v>
      </c>
      <c r="W201">
        <f>+'Hidden calculations'!$A$46+'Hidden calculations'!$C$46*S201+'Hidden calculations'!$E$46*S201^2+'Hidden calculations'!$G$46*S201^3</f>
        <v>31.067111111111114</v>
      </c>
      <c r="X201">
        <f>+'Hidden calculations'!$A$48+'Hidden calculations'!$C$48*S201+'Hidden calculations'!$E$48*S201^2+'Hidden calculations'!$G$48/S201</f>
        <v>40.00066778336125</v>
      </c>
      <c r="Y201">
        <f>+'Sheet to use'!$B$15</f>
        <v>50.1696867361928</v>
      </c>
      <c r="AA201">
        <f>IF('Sheet to use'!$C$19&gt;S201,MIN(Y201,'Sheet to use'!$C$22),0)</f>
        <v>40.682225787925645</v>
      </c>
      <c r="AB201">
        <f>IF('Sheet to use'!$C$19&gt;S201,MAX('Sheet to use'!$C$22-Y201,0),0)</f>
        <v>0</v>
      </c>
      <c r="AC201">
        <f>IF('Sheet to use'!$C$19&gt;S201,MAX(Y201-'Sheet to use'!$C$22,0),0)</f>
        <v>9.487460948267156</v>
      </c>
      <c r="AD201">
        <f>IF('Sheet to use'!$C$19=0,IF($S201&lt;'Hidden calculations'!$C$36,'Hidden calculations'!$D$36,W201),0)</f>
        <v>0</v>
      </c>
      <c r="AE201">
        <f>IF(AND('Sheet to use'!$C$19=0,$S201&lt;'Hidden calculations'!$C$36),'Hidden calculations'!$E$36-'Hidden calculations'!$D$36,0)</f>
        <v>0</v>
      </c>
    </row>
    <row r="202" spans="19:31" ht="12.75">
      <c r="S202">
        <f t="shared" si="4"/>
        <v>40.00000000000003</v>
      </c>
      <c r="T202">
        <f>+'Hidden calculations'!$A$40+'Hidden calculations'!$C$40*S202+'Hidden calculations'!$E$40*S202^2+'Hidden calculations'!$G$40*S202^3</f>
        <v>1600.0000000000011</v>
      </c>
      <c r="U202">
        <f>+'Hidden calculations'!$A$42+'Hidden calculations'!$C$42*S202+'Hidden calculations'!$E$42*S202^2+'Hidden calculations'!$G$42*S202^3</f>
        <v>40.00000000000003</v>
      </c>
      <c r="V202">
        <f>+'Hidden calculations'!$A$44+'Hidden calculations'!$C$44*S202+'Hidden calculations'!$E$44*S202^2+'Hidden calculations'!$G$44*S202^3</f>
        <v>1244.4444444444455</v>
      </c>
      <c r="W202">
        <f>+'Hidden calculations'!$A$46+'Hidden calculations'!$C$46*S202+'Hidden calculations'!$E$46*S202^2+'Hidden calculations'!$G$46*S202^3</f>
        <v>31.111111111111114</v>
      </c>
      <c r="X202">
        <f>+'Hidden calculations'!$A$48+'Hidden calculations'!$C$48*S202+'Hidden calculations'!$E$48*S202^2+'Hidden calculations'!$G$48/S202</f>
        <v>40</v>
      </c>
      <c r="Y202">
        <f>+'Sheet to use'!$B$15</f>
        <v>50.1696867361928</v>
      </c>
      <c r="AA202">
        <f>IF('Sheet to use'!$C$19&gt;S202,MIN(Y202,'Sheet to use'!$C$22),0)</f>
        <v>40.682225787925645</v>
      </c>
      <c r="AB202">
        <f>IF('Sheet to use'!$C$19&gt;S202,MAX('Sheet to use'!$C$22-Y202,0),0)</f>
        <v>0</v>
      </c>
      <c r="AC202">
        <f>IF('Sheet to use'!$C$19&gt;S202,MAX(Y202-'Sheet to use'!$C$22,0),0)</f>
        <v>9.487460948267156</v>
      </c>
      <c r="AD202">
        <f>IF('Sheet to use'!$C$19=0,IF($S202&lt;'Hidden calculations'!$C$36,'Hidden calculations'!$D$36,W202),0)</f>
        <v>0</v>
      </c>
      <c r="AE202">
        <f>IF(AND('Sheet to use'!$C$19=0,$S202&lt;'Hidden calculations'!$C$36),'Hidden calculations'!$E$36-'Hidden calculations'!$D$36,0)</f>
        <v>0</v>
      </c>
    </row>
    <row r="203" spans="19:31" ht="12.75">
      <c r="S203">
        <f t="shared" si="4"/>
        <v>40.20000000000003</v>
      </c>
      <c r="T203">
        <f>+'Hidden calculations'!$A$40+'Hidden calculations'!$C$40*S203+'Hidden calculations'!$E$40*S203^2+'Hidden calculations'!$G$40*S203^3</f>
        <v>1608.026755555557</v>
      </c>
      <c r="U203">
        <f>+'Hidden calculations'!$A$42+'Hidden calculations'!$C$42*S203+'Hidden calculations'!$E$42*S203^2+'Hidden calculations'!$G$42*S203^3</f>
        <v>40.26800000000003</v>
      </c>
      <c r="V203">
        <f>+'Hidden calculations'!$A$44+'Hidden calculations'!$C$44*S203+'Hidden calculations'!$E$44*S203^2+'Hidden calculations'!$G$44*S203^3</f>
        <v>1252.4712000000013</v>
      </c>
      <c r="W203">
        <f>+'Hidden calculations'!$A$46+'Hidden calculations'!$C$46*S203+'Hidden calculations'!$E$46*S203^2+'Hidden calculations'!$G$46*S203^3</f>
        <v>31.156000000000002</v>
      </c>
      <c r="X203">
        <f>+'Hidden calculations'!$A$48+'Hidden calculations'!$C$48*S203+'Hidden calculations'!$E$48*S203^2+'Hidden calculations'!$G$48/S203</f>
        <v>40.00066556108347</v>
      </c>
      <c r="Y203">
        <f>+'Sheet to use'!$B$15</f>
        <v>50.1696867361928</v>
      </c>
      <c r="AA203">
        <f>IF('Sheet to use'!$C$19&gt;S203,MIN(Y203,'Sheet to use'!$C$22),0)</f>
        <v>40.682225787925645</v>
      </c>
      <c r="AB203">
        <f>IF('Sheet to use'!$C$19&gt;S203,MAX('Sheet to use'!$C$22-Y203,0),0)</f>
        <v>0</v>
      </c>
      <c r="AC203">
        <f>IF('Sheet to use'!$C$19&gt;S203,MAX(Y203-'Sheet to use'!$C$22,0),0)</f>
        <v>9.487460948267156</v>
      </c>
      <c r="AD203">
        <f>IF('Sheet to use'!$C$19=0,IF($S203&lt;'Hidden calculations'!$C$36,'Hidden calculations'!$D$36,W203),0)</f>
        <v>0</v>
      </c>
      <c r="AE203">
        <f>IF(AND('Sheet to use'!$C$19=0,$S203&lt;'Hidden calculations'!$C$36),'Hidden calculations'!$E$36-'Hidden calculations'!$D$36,0)</f>
        <v>0</v>
      </c>
    </row>
    <row r="204" spans="19:31" ht="12.75">
      <c r="S204">
        <f t="shared" si="4"/>
        <v>40.400000000000034</v>
      </c>
      <c r="T204">
        <f>+'Hidden calculations'!$A$40+'Hidden calculations'!$C$40*S204+'Hidden calculations'!$E$40*S204^2+'Hidden calculations'!$G$40*S204^3</f>
        <v>1616.1073777777792</v>
      </c>
      <c r="U204">
        <f>+'Hidden calculations'!$A$42+'Hidden calculations'!$C$42*S204+'Hidden calculations'!$E$42*S204^2+'Hidden calculations'!$G$42*S204^3</f>
        <v>40.53866666666671</v>
      </c>
      <c r="V204">
        <f>+'Hidden calculations'!$A$44+'Hidden calculations'!$C$44*S204+'Hidden calculations'!$E$44*S204^2+'Hidden calculations'!$G$44*S204^3</f>
        <v>1260.5518222222236</v>
      </c>
      <c r="W204">
        <f>+'Hidden calculations'!$A$46+'Hidden calculations'!$C$46*S204+'Hidden calculations'!$E$46*S204^2+'Hidden calculations'!$G$46*S204^3</f>
        <v>31.201777777777785</v>
      </c>
      <c r="X204">
        <f>+'Hidden calculations'!$A$48+'Hidden calculations'!$C$48*S204+'Hidden calculations'!$E$48*S204^2+'Hidden calculations'!$G$48/S204</f>
        <v>40.00265786578658</v>
      </c>
      <c r="Y204">
        <f>+'Sheet to use'!$B$15</f>
        <v>50.1696867361928</v>
      </c>
      <c r="AA204">
        <f>IF('Sheet to use'!$C$19&gt;S204,MIN(Y204,'Sheet to use'!$C$22),0)</f>
        <v>40.682225787925645</v>
      </c>
      <c r="AB204">
        <f>IF('Sheet to use'!$C$19&gt;S204,MAX('Sheet to use'!$C$22-Y204,0),0)</f>
        <v>0</v>
      </c>
      <c r="AC204">
        <f>IF('Sheet to use'!$C$19&gt;S204,MAX(Y204-'Sheet to use'!$C$22,0),0)</f>
        <v>9.487460948267156</v>
      </c>
      <c r="AD204">
        <f>IF('Sheet to use'!$C$19=0,IF($S204&lt;'Hidden calculations'!$C$36,'Hidden calculations'!$D$36,W204),0)</f>
        <v>0</v>
      </c>
      <c r="AE204">
        <f>IF(AND('Sheet to use'!$C$19=0,$S204&lt;'Hidden calculations'!$C$36),'Hidden calculations'!$E$36-'Hidden calculations'!$D$36,0)</f>
        <v>0</v>
      </c>
    </row>
    <row r="205" spans="19:31" ht="12.75">
      <c r="S205">
        <f t="shared" si="4"/>
        <v>40.60000000000004</v>
      </c>
      <c r="T205">
        <f>+'Hidden calculations'!$A$40+'Hidden calculations'!$C$40*S205+'Hidden calculations'!$E$40*S205^2+'Hidden calculations'!$G$40*S205^3</f>
        <v>1624.2424000000015</v>
      </c>
      <c r="U205">
        <f>+'Hidden calculations'!$A$42+'Hidden calculations'!$C$42*S205+'Hidden calculations'!$E$42*S205^2+'Hidden calculations'!$G$42*S205^3</f>
        <v>40.81200000000005</v>
      </c>
      <c r="V205">
        <f>+'Hidden calculations'!$A$44+'Hidden calculations'!$C$44*S205+'Hidden calculations'!$E$44*S205^2+'Hidden calculations'!$G$44*S205^3</f>
        <v>1268.6868444444458</v>
      </c>
      <c r="W205">
        <f>+'Hidden calculations'!$A$46+'Hidden calculations'!$C$46*S205+'Hidden calculations'!$E$46*S205^2+'Hidden calculations'!$G$46*S205^3</f>
        <v>31.248444444444452</v>
      </c>
      <c r="X205">
        <f>+'Hidden calculations'!$A$48+'Hidden calculations'!$C$48*S205+'Hidden calculations'!$E$48*S205^2+'Hidden calculations'!$G$48/S205</f>
        <v>40.00597044334975</v>
      </c>
      <c r="Y205">
        <f>+'Sheet to use'!$B$15</f>
        <v>50.1696867361928</v>
      </c>
      <c r="AA205">
        <f>IF('Sheet to use'!$C$19&gt;S205,MIN(Y205,'Sheet to use'!$C$22),0)</f>
        <v>40.682225787925645</v>
      </c>
      <c r="AB205">
        <f>IF('Sheet to use'!$C$19&gt;S205,MAX('Sheet to use'!$C$22-Y205,0),0)</f>
        <v>0</v>
      </c>
      <c r="AC205">
        <f>IF('Sheet to use'!$C$19&gt;S205,MAX(Y205-'Sheet to use'!$C$22,0),0)</f>
        <v>9.487460948267156</v>
      </c>
      <c r="AD205">
        <f>IF('Sheet to use'!$C$19=0,IF($S205&lt;'Hidden calculations'!$C$36,'Hidden calculations'!$D$36,W205),0)</f>
        <v>0</v>
      </c>
      <c r="AE205">
        <f>IF(AND('Sheet to use'!$C$19=0,$S205&lt;'Hidden calculations'!$C$36),'Hidden calculations'!$E$36-'Hidden calculations'!$D$36,0)</f>
        <v>0</v>
      </c>
    </row>
    <row r="206" spans="19:31" ht="12.75">
      <c r="S206">
        <f t="shared" si="4"/>
        <v>40.80000000000004</v>
      </c>
      <c r="T206">
        <f>+'Hidden calculations'!$A$40+'Hidden calculations'!$C$40*S206+'Hidden calculations'!$E$40*S206^2+'Hidden calculations'!$G$40*S206^3</f>
        <v>1632.432355555557</v>
      </c>
      <c r="U206">
        <f>+'Hidden calculations'!$A$42+'Hidden calculations'!$C$42*S206+'Hidden calculations'!$E$42*S206^2+'Hidden calculations'!$G$42*S206^3</f>
        <v>41.088000000000044</v>
      </c>
      <c r="V206">
        <f>+'Hidden calculations'!$A$44+'Hidden calculations'!$C$44*S206+'Hidden calculations'!$E$44*S206^2+'Hidden calculations'!$G$44*S206^3</f>
        <v>1276.8768000000014</v>
      </c>
      <c r="W206">
        <f>+'Hidden calculations'!$A$46+'Hidden calculations'!$C$46*S206+'Hidden calculations'!$E$46*S206^2+'Hidden calculations'!$G$46*S206^3</f>
        <v>31.296000000000006</v>
      </c>
      <c r="X206">
        <f>+'Hidden calculations'!$A$48+'Hidden calculations'!$C$48*S206+'Hidden calculations'!$E$48*S206^2+'Hidden calculations'!$G$48/S206</f>
        <v>40.01059694989107</v>
      </c>
      <c r="Y206">
        <f>+'Sheet to use'!$B$15</f>
        <v>50.1696867361928</v>
      </c>
      <c r="AA206">
        <f>IF('Sheet to use'!$C$19&gt;S206,MIN(Y206,'Sheet to use'!$C$22),0)</f>
        <v>40.682225787925645</v>
      </c>
      <c r="AB206">
        <f>IF('Sheet to use'!$C$19&gt;S206,MAX('Sheet to use'!$C$22-Y206,0),0)</f>
        <v>0</v>
      </c>
      <c r="AC206">
        <f>IF('Sheet to use'!$C$19&gt;S206,MAX(Y206-'Sheet to use'!$C$22,0),0)</f>
        <v>9.487460948267156</v>
      </c>
      <c r="AD206">
        <f>IF('Sheet to use'!$C$19=0,IF($S206&lt;'Hidden calculations'!$C$36,'Hidden calculations'!$D$36,W206),0)</f>
        <v>0</v>
      </c>
      <c r="AE206">
        <f>IF(AND('Sheet to use'!$C$19=0,$S206&lt;'Hidden calculations'!$C$36),'Hidden calculations'!$E$36-'Hidden calculations'!$D$36,0)</f>
        <v>0</v>
      </c>
    </row>
    <row r="207" spans="19:31" ht="12.75">
      <c r="S207">
        <f t="shared" si="4"/>
        <v>41.00000000000004</v>
      </c>
      <c r="T207">
        <f>+'Hidden calculations'!$A$40+'Hidden calculations'!$C$40*S207+'Hidden calculations'!$E$40*S207^2+'Hidden calculations'!$G$40*S207^3</f>
        <v>1640.6777777777797</v>
      </c>
      <c r="U207">
        <f>+'Hidden calculations'!$A$42+'Hidden calculations'!$C$42*S207+'Hidden calculations'!$E$42*S207^2+'Hidden calculations'!$G$42*S207^3</f>
        <v>41.36666666666672</v>
      </c>
      <c r="V207">
        <f>+'Hidden calculations'!$A$44+'Hidden calculations'!$C$44*S207+'Hidden calculations'!$E$44*S207^2+'Hidden calculations'!$G$44*S207^3</f>
        <v>1285.122222222224</v>
      </c>
      <c r="W207">
        <f>+'Hidden calculations'!$A$46+'Hidden calculations'!$C$46*S207+'Hidden calculations'!$E$46*S207^2+'Hidden calculations'!$G$46*S207^3</f>
        <v>31.344444444444452</v>
      </c>
      <c r="X207">
        <f>+'Hidden calculations'!$A$48+'Hidden calculations'!$C$48*S207+'Hidden calculations'!$E$48*S207^2+'Hidden calculations'!$G$48/S207</f>
        <v>40.016531165311655</v>
      </c>
      <c r="Y207">
        <f>+'Sheet to use'!$B$15</f>
        <v>50.1696867361928</v>
      </c>
      <c r="AA207">
        <f>IF('Sheet to use'!$C$19&gt;S207,MIN(Y207,'Sheet to use'!$C$22),0)</f>
        <v>40.682225787925645</v>
      </c>
      <c r="AB207">
        <f>IF('Sheet to use'!$C$19&gt;S207,MAX('Sheet to use'!$C$22-Y207,0),0)</f>
        <v>0</v>
      </c>
      <c r="AC207">
        <f>IF('Sheet to use'!$C$19&gt;S207,MAX(Y207-'Sheet to use'!$C$22,0),0)</f>
        <v>9.487460948267156</v>
      </c>
      <c r="AD207">
        <f>IF('Sheet to use'!$C$19=0,IF($S207&lt;'Hidden calculations'!$C$36,'Hidden calculations'!$D$36,W207),0)</f>
        <v>0</v>
      </c>
      <c r="AE207">
        <f>IF(AND('Sheet to use'!$C$19=0,$S207&lt;'Hidden calculations'!$C$36),'Hidden calculations'!$E$36-'Hidden calculations'!$D$36,0)</f>
        <v>0</v>
      </c>
    </row>
    <row r="208" spans="19:31" ht="12.75">
      <c r="S208">
        <f t="shared" si="4"/>
        <v>41.200000000000045</v>
      </c>
      <c r="T208">
        <f>+'Hidden calculations'!$A$40+'Hidden calculations'!$C$40*S208+'Hidden calculations'!$E$40*S208^2+'Hidden calculations'!$G$40*S208^3</f>
        <v>1648.9792000000018</v>
      </c>
      <c r="U208">
        <f>+'Hidden calculations'!$A$42+'Hidden calculations'!$C$42*S208+'Hidden calculations'!$E$42*S208^2+'Hidden calculations'!$G$42*S208^3</f>
        <v>41.64800000000005</v>
      </c>
      <c r="V208">
        <f>+'Hidden calculations'!$A$44+'Hidden calculations'!$C$44*S208+'Hidden calculations'!$E$44*S208^2+'Hidden calculations'!$G$44*S208^3</f>
        <v>1293.4236444444462</v>
      </c>
      <c r="W208">
        <f>+'Hidden calculations'!$A$46+'Hidden calculations'!$C$46*S208+'Hidden calculations'!$E$46*S208^2+'Hidden calculations'!$G$46*S208^3</f>
        <v>31.393777777777785</v>
      </c>
      <c r="X208">
        <f>+'Hidden calculations'!$A$48+'Hidden calculations'!$C$48*S208+'Hidden calculations'!$E$48*S208^2+'Hidden calculations'!$G$48/S208</f>
        <v>40.023766990291264</v>
      </c>
      <c r="Y208">
        <f>+'Sheet to use'!$B$15</f>
        <v>50.1696867361928</v>
      </c>
      <c r="AA208">
        <f>IF('Sheet to use'!$C$19&gt;S208,MIN(Y208,'Sheet to use'!$C$22),0)</f>
        <v>40.682225787925645</v>
      </c>
      <c r="AB208">
        <f>IF('Sheet to use'!$C$19&gt;S208,MAX('Sheet to use'!$C$22-Y208,0),0)</f>
        <v>0</v>
      </c>
      <c r="AC208">
        <f>IF('Sheet to use'!$C$19&gt;S208,MAX(Y208-'Sheet to use'!$C$22,0),0)</f>
        <v>9.487460948267156</v>
      </c>
      <c r="AD208">
        <f>IF('Sheet to use'!$C$19=0,IF($S208&lt;'Hidden calculations'!$C$36,'Hidden calculations'!$D$36,W208),0)</f>
        <v>0</v>
      </c>
      <c r="AE208">
        <f>IF(AND('Sheet to use'!$C$19=0,$S208&lt;'Hidden calculations'!$C$36),'Hidden calculations'!$E$36-'Hidden calculations'!$D$36,0)</f>
        <v>0</v>
      </c>
    </row>
    <row r="209" spans="19:31" ht="12.75">
      <c r="S209">
        <f t="shared" si="4"/>
        <v>41.40000000000005</v>
      </c>
      <c r="T209">
        <f>+'Hidden calculations'!$A$40+'Hidden calculations'!$C$40*S209+'Hidden calculations'!$E$40*S209^2+'Hidden calculations'!$G$40*S209^3</f>
        <v>1657.3371555555575</v>
      </c>
      <c r="U209">
        <f>+'Hidden calculations'!$A$42+'Hidden calculations'!$C$42*S209+'Hidden calculations'!$E$42*S209^2+'Hidden calculations'!$G$42*S209^3</f>
        <v>41.93200000000005</v>
      </c>
      <c r="V209">
        <f>+'Hidden calculations'!$A$44+'Hidden calculations'!$C$44*S209+'Hidden calculations'!$E$44*S209^2+'Hidden calculations'!$G$44*S209^3</f>
        <v>1301.7816000000018</v>
      </c>
      <c r="W209">
        <f>+'Hidden calculations'!$A$46+'Hidden calculations'!$C$46*S209+'Hidden calculations'!$E$46*S209^2+'Hidden calculations'!$G$46*S209^3</f>
        <v>31.444000000000006</v>
      </c>
      <c r="X209">
        <f>+'Hidden calculations'!$A$48+'Hidden calculations'!$C$48*S209+'Hidden calculations'!$E$48*S209^2+'Hidden calculations'!$G$48/S209</f>
        <v>40.032298443370905</v>
      </c>
      <c r="Y209">
        <f>+'Sheet to use'!$B$15</f>
        <v>50.1696867361928</v>
      </c>
      <c r="AA209">
        <f>IF('Sheet to use'!$C$19&gt;S209,MIN(Y209,'Sheet to use'!$C$22),0)</f>
        <v>40.682225787925645</v>
      </c>
      <c r="AB209">
        <f>IF('Sheet to use'!$C$19&gt;S209,MAX('Sheet to use'!$C$22-Y209,0),0)</f>
        <v>0</v>
      </c>
      <c r="AC209">
        <f>IF('Sheet to use'!$C$19&gt;S209,MAX(Y209-'Sheet to use'!$C$22,0),0)</f>
        <v>9.487460948267156</v>
      </c>
      <c r="AD209">
        <f>IF('Sheet to use'!$C$19=0,IF($S209&lt;'Hidden calculations'!$C$36,'Hidden calculations'!$D$36,W209),0)</f>
        <v>0</v>
      </c>
      <c r="AE209">
        <f>IF(AND('Sheet to use'!$C$19=0,$S209&lt;'Hidden calculations'!$C$36),'Hidden calculations'!$E$36-'Hidden calculations'!$D$36,0)</f>
        <v>0</v>
      </c>
    </row>
    <row r="210" spans="19:31" ht="12.75">
      <c r="S210">
        <f t="shared" si="4"/>
        <v>41.60000000000005</v>
      </c>
      <c r="T210">
        <f>+'Hidden calculations'!$A$40+'Hidden calculations'!$C$40*S210+'Hidden calculations'!$E$40*S210^2+'Hidden calculations'!$G$40*S210^3</f>
        <v>1665.75217777778</v>
      </c>
      <c r="U210">
        <f>+'Hidden calculations'!$A$42+'Hidden calculations'!$C$42*S210+'Hidden calculations'!$E$42*S210^2+'Hidden calculations'!$G$42*S210^3</f>
        <v>42.218666666666735</v>
      </c>
      <c r="V210">
        <f>+'Hidden calculations'!$A$44+'Hidden calculations'!$C$44*S210+'Hidden calculations'!$E$44*S210^2+'Hidden calculations'!$G$44*S210^3</f>
        <v>1310.1966222222243</v>
      </c>
      <c r="W210">
        <f>+'Hidden calculations'!$A$46+'Hidden calculations'!$C$46*S210+'Hidden calculations'!$E$46*S210^2+'Hidden calculations'!$G$46*S210^3</f>
        <v>31.49511111111112</v>
      </c>
      <c r="X210">
        <f>+'Hidden calculations'!$A$48+'Hidden calculations'!$C$48*S210+'Hidden calculations'!$E$48*S210^2+'Hidden calculations'!$G$48/S210</f>
        <v>40.04211965811966</v>
      </c>
      <c r="Y210">
        <f>+'Sheet to use'!$B$15</f>
        <v>50.1696867361928</v>
      </c>
      <c r="AA210">
        <f>IF('Sheet to use'!$C$19&gt;S210,MIN(Y210,'Sheet to use'!$C$22),0)</f>
        <v>40.682225787925645</v>
      </c>
      <c r="AB210">
        <f>IF('Sheet to use'!$C$19&gt;S210,MAX('Sheet to use'!$C$22-Y210,0),0)</f>
        <v>0</v>
      </c>
      <c r="AC210">
        <f>IF('Sheet to use'!$C$19&gt;S210,MAX(Y210-'Sheet to use'!$C$22,0),0)</f>
        <v>9.487460948267156</v>
      </c>
      <c r="AD210">
        <f>IF('Sheet to use'!$C$19=0,IF($S210&lt;'Hidden calculations'!$C$36,'Hidden calculations'!$D$36,W210),0)</f>
        <v>0</v>
      </c>
      <c r="AE210">
        <f>IF(AND('Sheet to use'!$C$19=0,$S210&lt;'Hidden calculations'!$C$36),'Hidden calculations'!$E$36-'Hidden calculations'!$D$36,0)</f>
        <v>0</v>
      </c>
    </row>
    <row r="211" spans="19:31" ht="12.75">
      <c r="S211">
        <f t="shared" si="4"/>
        <v>41.800000000000054</v>
      </c>
      <c r="T211">
        <f>+'Hidden calculations'!$A$40+'Hidden calculations'!$C$40*S211+'Hidden calculations'!$E$40*S211^2+'Hidden calculations'!$G$40*S211^3</f>
        <v>1674.2248000000025</v>
      </c>
      <c r="U211">
        <f>+'Hidden calculations'!$A$42+'Hidden calculations'!$C$42*S211+'Hidden calculations'!$E$42*S211^2+'Hidden calculations'!$G$42*S211^3</f>
        <v>42.508000000000074</v>
      </c>
      <c r="V211">
        <f>+'Hidden calculations'!$A$44+'Hidden calculations'!$C$44*S211+'Hidden calculations'!$E$44*S211^2+'Hidden calculations'!$G$44*S211^3</f>
        <v>1318.6692444444468</v>
      </c>
      <c r="W211">
        <f>+'Hidden calculations'!$A$46+'Hidden calculations'!$C$46*S211+'Hidden calculations'!$E$46*S211^2+'Hidden calculations'!$G$46*S211^3</f>
        <v>31.54711111111112</v>
      </c>
      <c r="X211">
        <f>+'Hidden calculations'!$A$48+'Hidden calculations'!$C$48*S211+'Hidden calculations'!$E$48*S211^2+'Hidden calculations'!$G$48/S211</f>
        <v>40.05322488038278</v>
      </c>
      <c r="Y211">
        <f>+'Sheet to use'!$B$15</f>
        <v>50.1696867361928</v>
      </c>
      <c r="AA211">
        <f>IF('Sheet to use'!$C$19&gt;S211,MIN(Y211,'Sheet to use'!$C$22),0)</f>
        <v>40.682225787925645</v>
      </c>
      <c r="AB211">
        <f>IF('Sheet to use'!$C$19&gt;S211,MAX('Sheet to use'!$C$22-Y211,0),0)</f>
        <v>0</v>
      </c>
      <c r="AC211">
        <f>IF('Sheet to use'!$C$19&gt;S211,MAX(Y211-'Sheet to use'!$C$22,0),0)</f>
        <v>9.487460948267156</v>
      </c>
      <c r="AD211">
        <f>IF('Sheet to use'!$C$19=0,IF($S211&lt;'Hidden calculations'!$C$36,'Hidden calculations'!$D$36,W211),0)</f>
        <v>0</v>
      </c>
      <c r="AE211">
        <f>IF(AND('Sheet to use'!$C$19=0,$S211&lt;'Hidden calculations'!$C$36),'Hidden calculations'!$E$36-'Hidden calculations'!$D$36,0)</f>
        <v>0</v>
      </c>
    </row>
    <row r="212" spans="19:31" ht="12.75">
      <c r="S212">
        <f t="shared" si="4"/>
        <v>42.00000000000006</v>
      </c>
      <c r="T212">
        <f>+'Hidden calculations'!$A$40+'Hidden calculations'!$C$40*S212+'Hidden calculations'!$E$40*S212^2+'Hidden calculations'!$G$40*S212^3</f>
        <v>1682.755555555558</v>
      </c>
      <c r="U212">
        <f>+'Hidden calculations'!$A$42+'Hidden calculations'!$C$42*S212+'Hidden calculations'!$E$42*S212^2+'Hidden calculations'!$G$42*S212^3</f>
        <v>42.800000000000075</v>
      </c>
      <c r="V212">
        <f>+'Hidden calculations'!$A$44+'Hidden calculations'!$C$44*S212+'Hidden calculations'!$E$44*S212^2+'Hidden calculations'!$G$44*S212^3</f>
        <v>1327.2000000000023</v>
      </c>
      <c r="W212">
        <f>+'Hidden calculations'!$A$46+'Hidden calculations'!$C$46*S212+'Hidden calculations'!$E$46*S212^2+'Hidden calculations'!$G$46*S212^3</f>
        <v>31.600000000000012</v>
      </c>
      <c r="X212">
        <f>+'Hidden calculations'!$A$48+'Hidden calculations'!$C$48*S212+'Hidden calculations'!$E$48*S212^2+'Hidden calculations'!$G$48/S212</f>
        <v>40.06560846560847</v>
      </c>
      <c r="Y212">
        <f>+'Sheet to use'!$B$15</f>
        <v>50.1696867361928</v>
      </c>
      <c r="AA212">
        <f>IF('Sheet to use'!$C$19&gt;S212,MIN(Y212,'Sheet to use'!$C$22),0)</f>
        <v>40.682225787925645</v>
      </c>
      <c r="AB212">
        <f>IF('Sheet to use'!$C$19&gt;S212,MAX('Sheet to use'!$C$22-Y212,0),0)</f>
        <v>0</v>
      </c>
      <c r="AC212">
        <f>IF('Sheet to use'!$C$19&gt;S212,MAX(Y212-'Sheet to use'!$C$22,0),0)</f>
        <v>9.487460948267156</v>
      </c>
      <c r="AD212">
        <f>IF('Sheet to use'!$C$19=0,IF($S212&lt;'Hidden calculations'!$C$36,'Hidden calculations'!$D$36,W212),0)</f>
        <v>0</v>
      </c>
      <c r="AE212">
        <f>IF(AND('Sheet to use'!$C$19=0,$S212&lt;'Hidden calculations'!$C$36),'Hidden calculations'!$E$36-'Hidden calculations'!$D$36,0)</f>
        <v>0</v>
      </c>
    </row>
    <row r="213" spans="19:31" ht="12.75">
      <c r="S213">
        <f t="shared" si="4"/>
        <v>42.20000000000006</v>
      </c>
      <c r="T213">
        <f>+'Hidden calculations'!$A$40+'Hidden calculations'!$C$40*S213+'Hidden calculations'!$E$40*S213^2+'Hidden calculations'!$G$40*S213^3</f>
        <v>1691.34497777778</v>
      </c>
      <c r="U213">
        <f>+'Hidden calculations'!$A$42+'Hidden calculations'!$C$42*S213+'Hidden calculations'!$E$42*S213^2+'Hidden calculations'!$G$42*S213^3</f>
        <v>43.094666666666754</v>
      </c>
      <c r="V213">
        <f>+'Hidden calculations'!$A$44+'Hidden calculations'!$C$44*S213+'Hidden calculations'!$E$44*S213^2+'Hidden calculations'!$G$44*S213^3</f>
        <v>1335.7894222222244</v>
      </c>
      <c r="W213">
        <f>+'Hidden calculations'!$A$46+'Hidden calculations'!$C$46*S213+'Hidden calculations'!$E$46*S213^2+'Hidden calculations'!$G$46*S213^3</f>
        <v>31.653777777777794</v>
      </c>
      <c r="X213">
        <f>+'Hidden calculations'!$A$48+'Hidden calculations'!$C$48*S213+'Hidden calculations'!$E$48*S213^2+'Hidden calculations'!$G$48/S213</f>
        <v>40.07926487625067</v>
      </c>
      <c r="Y213">
        <f>+'Sheet to use'!$B$15</f>
        <v>50.1696867361928</v>
      </c>
      <c r="AA213">
        <f>IF('Sheet to use'!$C$19&gt;S213,MIN(Y213,'Sheet to use'!$C$22),0)</f>
        <v>40.682225787925645</v>
      </c>
      <c r="AB213">
        <f>IF('Sheet to use'!$C$19&gt;S213,MAX('Sheet to use'!$C$22-Y213,0),0)</f>
        <v>0</v>
      </c>
      <c r="AC213">
        <f>IF('Sheet to use'!$C$19&gt;S213,MAX(Y213-'Sheet to use'!$C$22,0),0)</f>
        <v>9.487460948267156</v>
      </c>
      <c r="AD213">
        <f>IF('Sheet to use'!$C$19=0,IF($S213&lt;'Hidden calculations'!$C$36,'Hidden calculations'!$D$36,W213),0)</f>
        <v>0</v>
      </c>
      <c r="AE213">
        <f>IF(AND('Sheet to use'!$C$19=0,$S213&lt;'Hidden calculations'!$C$36),'Hidden calculations'!$E$36-'Hidden calculations'!$D$36,0)</f>
        <v>0</v>
      </c>
    </row>
    <row r="214" spans="19:31" ht="12.75">
      <c r="S214">
        <f t="shared" si="4"/>
        <v>42.40000000000006</v>
      </c>
      <c r="T214">
        <f>+'Hidden calculations'!$A$40+'Hidden calculations'!$C$40*S214+'Hidden calculations'!$E$40*S214^2+'Hidden calculations'!$G$40*S214^3</f>
        <v>1699.993600000003</v>
      </c>
      <c r="U214">
        <f>+'Hidden calculations'!$A$42+'Hidden calculations'!$C$42*S214+'Hidden calculations'!$E$42*S214^2+'Hidden calculations'!$G$42*S214^3</f>
        <v>43.39200000000008</v>
      </c>
      <c r="V214">
        <f>+'Hidden calculations'!$A$44+'Hidden calculations'!$C$44*S214+'Hidden calculations'!$E$44*S214^2+'Hidden calculations'!$G$44*S214^3</f>
        <v>1344.438044444447</v>
      </c>
      <c r="W214">
        <f>+'Hidden calculations'!$A$46+'Hidden calculations'!$C$46*S214+'Hidden calculations'!$E$46*S214^2+'Hidden calculations'!$G$46*S214^3</f>
        <v>31.708444444444456</v>
      </c>
      <c r="X214">
        <f>+'Hidden calculations'!$A$48+'Hidden calculations'!$C$48*S214+'Hidden calculations'!$E$48*S214^2+'Hidden calculations'!$G$48/S214</f>
        <v>40.094188679245285</v>
      </c>
      <c r="Y214">
        <f>+'Sheet to use'!$B$15</f>
        <v>50.1696867361928</v>
      </c>
      <c r="AA214">
        <f>IF('Sheet to use'!$C$19&gt;S214,MIN(Y214,'Sheet to use'!$C$22),0)</f>
        <v>40.682225787925645</v>
      </c>
      <c r="AB214">
        <f>IF('Sheet to use'!$C$19&gt;S214,MAX('Sheet to use'!$C$22-Y214,0),0)</f>
        <v>0</v>
      </c>
      <c r="AC214">
        <f>IF('Sheet to use'!$C$19&gt;S214,MAX(Y214-'Sheet to use'!$C$22,0),0)</f>
        <v>9.487460948267156</v>
      </c>
      <c r="AD214">
        <f>IF('Sheet to use'!$C$19=0,IF($S214&lt;'Hidden calculations'!$C$36,'Hidden calculations'!$D$36,W214),0)</f>
        <v>0</v>
      </c>
      <c r="AE214">
        <f>IF(AND('Sheet to use'!$C$19=0,$S214&lt;'Hidden calculations'!$C$36),'Hidden calculations'!$E$36-'Hidden calculations'!$D$36,0)</f>
        <v>0</v>
      </c>
    </row>
    <row r="215" spans="19:31" ht="12.75">
      <c r="S215">
        <f t="shared" si="4"/>
        <v>42.600000000000065</v>
      </c>
      <c r="T215">
        <f>+'Hidden calculations'!$A$40+'Hidden calculations'!$C$40*S215+'Hidden calculations'!$E$40*S215^2+'Hidden calculations'!$G$40*S215^3</f>
        <v>1708.7019555555585</v>
      </c>
      <c r="U215">
        <f>+'Hidden calculations'!$A$42+'Hidden calculations'!$C$42*S215+'Hidden calculations'!$E$42*S215^2+'Hidden calculations'!$G$42*S215^3</f>
        <v>43.69200000000009</v>
      </c>
      <c r="V215">
        <f>+'Hidden calculations'!$A$44+'Hidden calculations'!$C$44*S215+'Hidden calculations'!$E$44*S215^2+'Hidden calculations'!$G$44*S215^3</f>
        <v>1353.1464000000028</v>
      </c>
      <c r="W215">
        <f>+'Hidden calculations'!$A$46+'Hidden calculations'!$C$46*S215+'Hidden calculations'!$E$46*S215^2+'Hidden calculations'!$G$46*S215^3</f>
        <v>31.764000000000017</v>
      </c>
      <c r="X215">
        <f>+'Hidden calculations'!$A$48+'Hidden calculations'!$C$48*S215+'Hidden calculations'!$E$48*S215^2+'Hidden calculations'!$G$48/S215</f>
        <v>40.110374543557654</v>
      </c>
      <c r="Y215">
        <f>+'Sheet to use'!$B$15</f>
        <v>50.1696867361928</v>
      </c>
      <c r="AA215">
        <f>IF('Sheet to use'!$C$19&gt;S215,MIN(Y215,'Sheet to use'!$C$22),0)</f>
        <v>40.682225787925645</v>
      </c>
      <c r="AB215">
        <f>IF('Sheet to use'!$C$19&gt;S215,MAX('Sheet to use'!$C$22-Y215,0),0)</f>
        <v>0</v>
      </c>
      <c r="AC215">
        <f>IF('Sheet to use'!$C$19&gt;S215,MAX(Y215-'Sheet to use'!$C$22,0),0)</f>
        <v>9.487460948267156</v>
      </c>
      <c r="AD215">
        <f>IF('Sheet to use'!$C$19=0,IF($S215&lt;'Hidden calculations'!$C$36,'Hidden calculations'!$D$36,W215),0)</f>
        <v>0</v>
      </c>
      <c r="AE215">
        <f>IF(AND('Sheet to use'!$C$19=0,$S215&lt;'Hidden calculations'!$C$36),'Hidden calculations'!$E$36-'Hidden calculations'!$D$36,0)</f>
        <v>0</v>
      </c>
    </row>
    <row r="216" spans="19:31" ht="12.75">
      <c r="S216">
        <f t="shared" si="4"/>
        <v>42.80000000000007</v>
      </c>
      <c r="T216">
        <f>+'Hidden calculations'!$A$40+'Hidden calculations'!$C$40*S216+'Hidden calculations'!$E$40*S216^2+'Hidden calculations'!$G$40*S216^3</f>
        <v>1717.4705777777808</v>
      </c>
      <c r="U216">
        <f>+'Hidden calculations'!$A$42+'Hidden calculations'!$C$42*S216+'Hidden calculations'!$E$42*S216^2+'Hidden calculations'!$G$42*S216^3</f>
        <v>43.99466666666677</v>
      </c>
      <c r="V216">
        <f>+'Hidden calculations'!$A$44+'Hidden calculations'!$C$44*S216+'Hidden calculations'!$E$44*S216^2+'Hidden calculations'!$G$44*S216^3</f>
        <v>1361.9150222222252</v>
      </c>
      <c r="W216">
        <f>+'Hidden calculations'!$A$46+'Hidden calculations'!$C$46*S216+'Hidden calculations'!$E$46*S216^2+'Hidden calculations'!$G$46*S216^3</f>
        <v>31.820444444444462</v>
      </c>
      <c r="X216">
        <f>+'Hidden calculations'!$A$48+'Hidden calculations'!$C$48*S216+'Hidden calculations'!$E$48*S216^2+'Hidden calculations'!$G$48/S216</f>
        <v>40.12781723779855</v>
      </c>
      <c r="Y216">
        <f>+'Sheet to use'!$B$15</f>
        <v>50.1696867361928</v>
      </c>
      <c r="AA216">
        <f>IF('Sheet to use'!$C$19&gt;S216,MIN(Y216,'Sheet to use'!$C$22),0)</f>
        <v>40.682225787925645</v>
      </c>
      <c r="AB216">
        <f>IF('Sheet to use'!$C$19&gt;S216,MAX('Sheet to use'!$C$22-Y216,0),0)</f>
        <v>0</v>
      </c>
      <c r="AC216">
        <f>IF('Sheet to use'!$C$19&gt;S216,MAX(Y216-'Sheet to use'!$C$22,0),0)</f>
        <v>9.487460948267156</v>
      </c>
      <c r="AD216">
        <f>IF('Sheet to use'!$C$19=0,IF($S216&lt;'Hidden calculations'!$C$36,'Hidden calculations'!$D$36,W216),0)</f>
        <v>0</v>
      </c>
      <c r="AE216">
        <f>IF(AND('Sheet to use'!$C$19=0,$S216&lt;'Hidden calculations'!$C$36),'Hidden calculations'!$E$36-'Hidden calculations'!$D$36,0)</f>
        <v>0</v>
      </c>
    </row>
    <row r="217" spans="19:31" ht="12.75">
      <c r="S217">
        <f t="shared" si="4"/>
        <v>43.00000000000007</v>
      </c>
      <c r="T217">
        <f>+'Hidden calculations'!$A$40+'Hidden calculations'!$C$40*S217+'Hidden calculations'!$E$40*S217^2+'Hidden calculations'!$G$40*S217^3</f>
        <v>1726.300000000003</v>
      </c>
      <c r="U217">
        <f>+'Hidden calculations'!$A$42+'Hidden calculations'!$C$42*S217+'Hidden calculations'!$E$42*S217^2+'Hidden calculations'!$G$42*S217^3</f>
        <v>44.300000000000104</v>
      </c>
      <c r="V217">
        <f>+'Hidden calculations'!$A$44+'Hidden calculations'!$C$44*S217+'Hidden calculations'!$E$44*S217^2+'Hidden calculations'!$G$44*S217^3</f>
        <v>1370.7444444444473</v>
      </c>
      <c r="W217">
        <f>+'Hidden calculations'!$A$46+'Hidden calculations'!$C$46*S217+'Hidden calculations'!$E$46*S217^2+'Hidden calculations'!$G$46*S217^3</f>
        <v>31.877777777777794</v>
      </c>
      <c r="X217">
        <f>+'Hidden calculations'!$A$48+'Hidden calculations'!$C$48*S217+'Hidden calculations'!$E$48*S217^2+'Hidden calculations'!$G$48/S217</f>
        <v>40.14651162790698</v>
      </c>
      <c r="Y217">
        <f>+'Sheet to use'!$B$15</f>
        <v>50.1696867361928</v>
      </c>
      <c r="AA217">
        <f>IF('Sheet to use'!$C$19&gt;S217,MIN(Y217,'Sheet to use'!$C$22),0)</f>
        <v>40.682225787925645</v>
      </c>
      <c r="AB217">
        <f>IF('Sheet to use'!$C$19&gt;S217,MAX('Sheet to use'!$C$22-Y217,0),0)</f>
        <v>0</v>
      </c>
      <c r="AC217">
        <f>IF('Sheet to use'!$C$19&gt;S217,MAX(Y217-'Sheet to use'!$C$22,0),0)</f>
        <v>9.487460948267156</v>
      </c>
      <c r="AD217">
        <f>IF('Sheet to use'!$C$19=0,IF($S217&lt;'Hidden calculations'!$C$36,'Hidden calculations'!$D$36,W217),0)</f>
        <v>0</v>
      </c>
      <c r="AE217">
        <f>IF(AND('Sheet to use'!$C$19=0,$S217&lt;'Hidden calculations'!$C$36),'Hidden calculations'!$E$36-'Hidden calculations'!$D$36,0)</f>
        <v>0</v>
      </c>
    </row>
    <row r="218" spans="19:31" ht="12.75">
      <c r="S218">
        <f t="shared" si="4"/>
        <v>43.200000000000074</v>
      </c>
      <c r="T218">
        <f>+'Hidden calculations'!$A$40+'Hidden calculations'!$C$40*S218+'Hidden calculations'!$E$40*S218^2+'Hidden calculations'!$G$40*S218^3</f>
        <v>1735.190755555559</v>
      </c>
      <c r="U218">
        <f>+'Hidden calculations'!$A$42+'Hidden calculations'!$C$42*S218+'Hidden calculations'!$E$42*S218^2+'Hidden calculations'!$G$42*S218^3</f>
        <v>44.608000000000104</v>
      </c>
      <c r="V218">
        <f>+'Hidden calculations'!$A$44+'Hidden calculations'!$C$44*S218+'Hidden calculations'!$E$44*S218^2+'Hidden calculations'!$G$44*S218^3</f>
        <v>1379.6352000000031</v>
      </c>
      <c r="W218">
        <f>+'Hidden calculations'!$A$46+'Hidden calculations'!$C$46*S218+'Hidden calculations'!$E$46*S218^2+'Hidden calculations'!$G$46*S218^3</f>
        <v>31.936000000000018</v>
      </c>
      <c r="X218">
        <f>+'Hidden calculations'!$A$48+'Hidden calculations'!$C$48*S218+'Hidden calculations'!$E$48*S218^2+'Hidden calculations'!$G$48/S218</f>
        <v>40.16645267489713</v>
      </c>
      <c r="Y218">
        <f>+'Sheet to use'!$B$15</f>
        <v>50.1696867361928</v>
      </c>
      <c r="AA218">
        <f>IF('Sheet to use'!$C$19&gt;S218,MIN(Y218,'Sheet to use'!$C$22),0)</f>
        <v>40.682225787925645</v>
      </c>
      <c r="AB218">
        <f>IF('Sheet to use'!$C$19&gt;S218,MAX('Sheet to use'!$C$22-Y218,0),0)</f>
        <v>0</v>
      </c>
      <c r="AC218">
        <f>IF('Sheet to use'!$C$19&gt;S218,MAX(Y218-'Sheet to use'!$C$22,0),0)</f>
        <v>9.487460948267156</v>
      </c>
      <c r="AD218">
        <f>IF('Sheet to use'!$C$19=0,IF($S218&lt;'Hidden calculations'!$C$36,'Hidden calculations'!$D$36,W218),0)</f>
        <v>0</v>
      </c>
      <c r="AE218">
        <f>IF(AND('Sheet to use'!$C$19=0,$S218&lt;'Hidden calculations'!$C$36),'Hidden calculations'!$E$36-'Hidden calculations'!$D$36,0)</f>
        <v>0</v>
      </c>
    </row>
    <row r="219" spans="19:31" ht="12.75">
      <c r="S219">
        <f t="shared" si="4"/>
        <v>43.40000000000008</v>
      </c>
      <c r="T219">
        <f>+'Hidden calculations'!$A$40+'Hidden calculations'!$C$40*S219+'Hidden calculations'!$E$40*S219^2+'Hidden calculations'!$G$40*S219^3</f>
        <v>1744.1433777777813</v>
      </c>
      <c r="U219">
        <f>+'Hidden calculations'!$A$42+'Hidden calculations'!$C$42*S219+'Hidden calculations'!$E$42*S219^2+'Hidden calculations'!$G$42*S219^3</f>
        <v>44.91866666666679</v>
      </c>
      <c r="V219">
        <f>+'Hidden calculations'!$A$44+'Hidden calculations'!$C$44*S219+'Hidden calculations'!$E$44*S219^2+'Hidden calculations'!$G$44*S219^3</f>
        <v>1388.5878222222257</v>
      </c>
      <c r="W219">
        <f>+'Hidden calculations'!$A$46+'Hidden calculations'!$C$46*S219+'Hidden calculations'!$E$46*S219^2+'Hidden calculations'!$G$46*S219^3</f>
        <v>31.995111111111132</v>
      </c>
      <c r="X219">
        <f>+'Hidden calculations'!$A$48+'Hidden calculations'!$C$48*S219+'Hidden calculations'!$E$48*S219^2+'Hidden calculations'!$G$48/S219</f>
        <v>40.187635432667705</v>
      </c>
      <c r="Y219">
        <f>+'Sheet to use'!$B$15</f>
        <v>50.1696867361928</v>
      </c>
      <c r="AA219">
        <f>IF('Sheet to use'!$C$19&gt;S219,MIN(Y219,'Sheet to use'!$C$22),0)</f>
        <v>40.682225787925645</v>
      </c>
      <c r="AB219">
        <f>IF('Sheet to use'!$C$19&gt;S219,MAX('Sheet to use'!$C$22-Y219,0),0)</f>
        <v>0</v>
      </c>
      <c r="AC219">
        <f>IF('Sheet to use'!$C$19&gt;S219,MAX(Y219-'Sheet to use'!$C$22,0),0)</f>
        <v>9.487460948267156</v>
      </c>
      <c r="AD219">
        <f>IF('Sheet to use'!$C$19=0,IF($S219&lt;'Hidden calculations'!$C$36,'Hidden calculations'!$D$36,W219),0)</f>
        <v>0</v>
      </c>
      <c r="AE219">
        <f>IF(AND('Sheet to use'!$C$19=0,$S219&lt;'Hidden calculations'!$C$36),'Hidden calculations'!$E$36-'Hidden calculations'!$D$36,0)</f>
        <v>0</v>
      </c>
    </row>
    <row r="220" spans="19:31" ht="12.75">
      <c r="S220">
        <f t="shared" si="4"/>
        <v>43.60000000000008</v>
      </c>
      <c r="T220">
        <f>+'Hidden calculations'!$A$40+'Hidden calculations'!$C$40*S220+'Hidden calculations'!$E$40*S220^2+'Hidden calculations'!$G$40*S220^3</f>
        <v>1753.1584000000034</v>
      </c>
      <c r="U220">
        <f>+'Hidden calculations'!$A$42+'Hidden calculations'!$C$42*S220+'Hidden calculations'!$E$42*S220^2+'Hidden calculations'!$G$42*S220^3</f>
        <v>45.23200000000011</v>
      </c>
      <c r="V220">
        <f>+'Hidden calculations'!$A$44+'Hidden calculations'!$C$44*S220+'Hidden calculations'!$E$44*S220^2+'Hidden calculations'!$G$44*S220^3</f>
        <v>1397.6028444444478</v>
      </c>
      <c r="W220">
        <f>+'Hidden calculations'!$A$46+'Hidden calculations'!$C$46*S220+'Hidden calculations'!$E$46*S220^2+'Hidden calculations'!$G$46*S220^3</f>
        <v>32.05511111111113</v>
      </c>
      <c r="X220">
        <f>+'Hidden calculations'!$A$48+'Hidden calculations'!$C$48*S220+'Hidden calculations'!$E$48*S220^2+'Hidden calculations'!$G$48/S220</f>
        <v>40.21005504587157</v>
      </c>
      <c r="Y220">
        <f>+'Sheet to use'!$B$15</f>
        <v>50.1696867361928</v>
      </c>
      <c r="AA220">
        <f>IF('Sheet to use'!$C$19&gt;S220,MIN(Y220,'Sheet to use'!$C$22),0)</f>
        <v>40.682225787925645</v>
      </c>
      <c r="AB220">
        <f>IF('Sheet to use'!$C$19&gt;S220,MAX('Sheet to use'!$C$22-Y220,0),0)</f>
        <v>0</v>
      </c>
      <c r="AC220">
        <f>IF('Sheet to use'!$C$19&gt;S220,MAX(Y220-'Sheet to use'!$C$22,0),0)</f>
        <v>9.487460948267156</v>
      </c>
      <c r="AD220">
        <f>IF('Sheet to use'!$C$19=0,IF($S220&lt;'Hidden calculations'!$C$36,'Hidden calculations'!$D$36,W220),0)</f>
        <v>0</v>
      </c>
      <c r="AE220">
        <f>IF(AND('Sheet to use'!$C$19=0,$S220&lt;'Hidden calculations'!$C$36),'Hidden calculations'!$E$36-'Hidden calculations'!$D$36,0)</f>
        <v>0</v>
      </c>
    </row>
    <row r="221" spans="19:31" ht="12.75">
      <c r="S221">
        <f t="shared" si="4"/>
        <v>43.80000000000008</v>
      </c>
      <c r="T221">
        <f>+'Hidden calculations'!$A$40+'Hidden calculations'!$C$40*S221+'Hidden calculations'!$E$40*S221^2+'Hidden calculations'!$G$40*S221^3</f>
        <v>1762.2363555555594</v>
      </c>
      <c r="U221">
        <f>+'Hidden calculations'!$A$42+'Hidden calculations'!$C$42*S221+'Hidden calculations'!$E$42*S221^2+'Hidden calculations'!$G$42*S221^3</f>
        <v>45.54800000000012</v>
      </c>
      <c r="V221">
        <f>+'Hidden calculations'!$A$44+'Hidden calculations'!$C$44*S221+'Hidden calculations'!$E$44*S221^2+'Hidden calculations'!$G$44*S221^3</f>
        <v>1406.6808000000037</v>
      </c>
      <c r="W221">
        <f>+'Hidden calculations'!$A$46+'Hidden calculations'!$C$46*S221+'Hidden calculations'!$E$46*S221^2+'Hidden calculations'!$G$46*S221^3</f>
        <v>32.11600000000002</v>
      </c>
      <c r="X221">
        <f>+'Hidden calculations'!$A$48+'Hidden calculations'!$C$48*S221+'Hidden calculations'!$E$48*S221^2+'Hidden calculations'!$G$48/S221</f>
        <v>40.23370674784374</v>
      </c>
      <c r="Y221">
        <f>+'Sheet to use'!$B$15</f>
        <v>50.1696867361928</v>
      </c>
      <c r="AA221">
        <f>IF('Sheet to use'!$C$19&gt;S221,MIN(Y221,'Sheet to use'!$C$22),0)</f>
        <v>40.682225787925645</v>
      </c>
      <c r="AB221">
        <f>IF('Sheet to use'!$C$19&gt;S221,MAX('Sheet to use'!$C$22-Y221,0),0)</f>
        <v>0</v>
      </c>
      <c r="AC221">
        <f>IF('Sheet to use'!$C$19&gt;S221,MAX(Y221-'Sheet to use'!$C$22,0),0)</f>
        <v>9.487460948267156</v>
      </c>
      <c r="AD221">
        <f>IF('Sheet to use'!$C$19=0,IF($S221&lt;'Hidden calculations'!$C$36,'Hidden calculations'!$D$36,W221),0)</f>
        <v>0</v>
      </c>
      <c r="AE221">
        <f>IF(AND('Sheet to use'!$C$19=0,$S221&lt;'Hidden calculations'!$C$36),'Hidden calculations'!$E$36-'Hidden calculations'!$D$36,0)</f>
        <v>0</v>
      </c>
    </row>
    <row r="222" spans="19:31" ht="12.75">
      <c r="S222">
        <f t="shared" si="4"/>
        <v>44.000000000000085</v>
      </c>
      <c r="T222">
        <f>+'Hidden calculations'!$A$40+'Hidden calculations'!$C$40*S222+'Hidden calculations'!$E$40*S222^2+'Hidden calculations'!$G$40*S222^3</f>
        <v>1771.3777777777818</v>
      </c>
      <c r="U222">
        <f>+'Hidden calculations'!$A$42+'Hidden calculations'!$C$42*S222+'Hidden calculations'!$E$42*S222^2+'Hidden calculations'!$G$42*S222^3</f>
        <v>45.8666666666668</v>
      </c>
      <c r="V222">
        <f>+'Hidden calculations'!$A$44+'Hidden calculations'!$C$44*S222+'Hidden calculations'!$E$44*S222^2+'Hidden calculations'!$G$44*S222^3</f>
        <v>1415.8222222222262</v>
      </c>
      <c r="W222">
        <f>+'Hidden calculations'!$A$46+'Hidden calculations'!$C$46*S222+'Hidden calculations'!$E$46*S222^2+'Hidden calculations'!$G$46*S222^3</f>
        <v>32.177777777777806</v>
      </c>
      <c r="X222">
        <f>+'Hidden calculations'!$A$48+'Hidden calculations'!$C$48*S222+'Hidden calculations'!$E$48*S222^2+'Hidden calculations'!$G$48/S222</f>
        <v>40.258585858585874</v>
      </c>
      <c r="Y222">
        <f>+'Sheet to use'!$B$15</f>
        <v>50.1696867361928</v>
      </c>
      <c r="AA222">
        <f>IF('Sheet to use'!$C$19&gt;S222,MIN(Y222,'Sheet to use'!$C$22),0)</f>
        <v>40.682225787925645</v>
      </c>
      <c r="AB222">
        <f>IF('Sheet to use'!$C$19&gt;S222,MAX('Sheet to use'!$C$22-Y222,0),0)</f>
        <v>0</v>
      </c>
      <c r="AC222">
        <f>IF('Sheet to use'!$C$19&gt;S222,MAX(Y222-'Sheet to use'!$C$22,0),0)</f>
        <v>9.487460948267156</v>
      </c>
      <c r="AD222">
        <f>IF('Sheet to use'!$C$19=0,IF($S222&lt;'Hidden calculations'!$C$36,'Hidden calculations'!$D$36,W222),0)</f>
        <v>0</v>
      </c>
      <c r="AE222">
        <f>IF(AND('Sheet to use'!$C$19=0,$S222&lt;'Hidden calculations'!$C$36),'Hidden calculations'!$E$36-'Hidden calculations'!$D$36,0)</f>
        <v>0</v>
      </c>
    </row>
    <row r="223" spans="19:31" ht="12.75">
      <c r="S223">
        <f t="shared" si="4"/>
        <v>44.20000000000009</v>
      </c>
      <c r="T223">
        <f>+'Hidden calculations'!$A$40+'Hidden calculations'!$C$40*S223+'Hidden calculations'!$E$40*S223^2+'Hidden calculations'!$G$40*S223^3</f>
        <v>1780.5832000000041</v>
      </c>
      <c r="U223">
        <f>+'Hidden calculations'!$A$42+'Hidden calculations'!$C$42*S223+'Hidden calculations'!$E$42*S223^2+'Hidden calculations'!$G$42*S223^3</f>
        <v>46.18800000000014</v>
      </c>
      <c r="V223">
        <f>+'Hidden calculations'!$A$44+'Hidden calculations'!$C$44*S223+'Hidden calculations'!$E$44*S223^2+'Hidden calculations'!$G$44*S223^3</f>
        <v>1425.0276444444485</v>
      </c>
      <c r="W223">
        <f>+'Hidden calculations'!$A$46+'Hidden calculations'!$C$46*S223+'Hidden calculations'!$E$46*S223^2+'Hidden calculations'!$G$46*S223^3</f>
        <v>32.24044444444447</v>
      </c>
      <c r="X223">
        <f>+'Hidden calculations'!$A$48+'Hidden calculations'!$C$48*S223+'Hidden calculations'!$E$48*S223^2+'Hidden calculations'!$G$48/S223</f>
        <v>40.28468778280544</v>
      </c>
      <c r="Y223">
        <f>+'Sheet to use'!$B$15</f>
        <v>50.1696867361928</v>
      </c>
      <c r="AA223">
        <f>IF('Sheet to use'!$C$19&gt;S223,MIN(Y223,'Sheet to use'!$C$22),0)</f>
        <v>40.682225787925645</v>
      </c>
      <c r="AB223">
        <f>IF('Sheet to use'!$C$19&gt;S223,MAX('Sheet to use'!$C$22-Y223,0),0)</f>
        <v>0</v>
      </c>
      <c r="AC223">
        <f>IF('Sheet to use'!$C$19&gt;S223,MAX(Y223-'Sheet to use'!$C$22,0),0)</f>
        <v>9.487460948267156</v>
      </c>
      <c r="AD223">
        <f>IF('Sheet to use'!$C$19=0,IF($S223&lt;'Hidden calculations'!$C$36,'Hidden calculations'!$D$36,W223),0)</f>
        <v>0</v>
      </c>
      <c r="AE223">
        <f>IF(AND('Sheet to use'!$C$19=0,$S223&lt;'Hidden calculations'!$C$36),'Hidden calculations'!$E$36-'Hidden calculations'!$D$36,0)</f>
        <v>0</v>
      </c>
    </row>
    <row r="224" spans="19:31" ht="12.75">
      <c r="S224">
        <f t="shared" si="4"/>
        <v>44.40000000000009</v>
      </c>
      <c r="T224">
        <f>+'Hidden calculations'!$A$40+'Hidden calculations'!$C$40*S224+'Hidden calculations'!$E$40*S224^2+'Hidden calculations'!$G$40*S224^3</f>
        <v>1789.85315555556</v>
      </c>
      <c r="U224">
        <f>+'Hidden calculations'!$A$42+'Hidden calculations'!$C$42*S224+'Hidden calculations'!$E$42*S224^2+'Hidden calculations'!$G$42*S224^3</f>
        <v>46.51200000000014</v>
      </c>
      <c r="V224">
        <f>+'Hidden calculations'!$A$44+'Hidden calculations'!$C$44*S224+'Hidden calculations'!$E$44*S224^2+'Hidden calculations'!$G$44*S224^3</f>
        <v>1434.2976000000044</v>
      </c>
      <c r="W224">
        <f>+'Hidden calculations'!$A$46+'Hidden calculations'!$C$46*S224+'Hidden calculations'!$E$46*S224^2+'Hidden calculations'!$G$46*S224^3</f>
        <v>32.30400000000003</v>
      </c>
      <c r="X224">
        <f>+'Hidden calculations'!$A$48+'Hidden calculations'!$C$48*S224+'Hidden calculations'!$E$48*S224^2+'Hidden calculations'!$G$48/S224</f>
        <v>40.31200800800802</v>
      </c>
      <c r="Y224">
        <f>+'Sheet to use'!$B$15</f>
        <v>50.1696867361928</v>
      </c>
      <c r="AA224">
        <f>IF('Sheet to use'!$C$19&gt;S224,MIN(Y224,'Sheet to use'!$C$22),0)</f>
        <v>40.682225787925645</v>
      </c>
      <c r="AB224">
        <f>IF('Sheet to use'!$C$19&gt;S224,MAX('Sheet to use'!$C$22-Y224,0),0)</f>
        <v>0</v>
      </c>
      <c r="AC224">
        <f>IF('Sheet to use'!$C$19&gt;S224,MAX(Y224-'Sheet to use'!$C$22,0),0)</f>
        <v>9.487460948267156</v>
      </c>
      <c r="AD224">
        <f>IF('Sheet to use'!$C$19=0,IF($S224&lt;'Hidden calculations'!$C$36,'Hidden calculations'!$D$36,W224),0)</f>
        <v>0</v>
      </c>
      <c r="AE224">
        <f>IF(AND('Sheet to use'!$C$19=0,$S224&lt;'Hidden calculations'!$C$36),'Hidden calculations'!$E$36-'Hidden calculations'!$D$36,0)</f>
        <v>0</v>
      </c>
    </row>
    <row r="225" spans="19:31" ht="12.75">
      <c r="S225">
        <f t="shared" si="4"/>
        <v>44.600000000000094</v>
      </c>
      <c r="T225">
        <f>+'Hidden calculations'!$A$40+'Hidden calculations'!$C$40*S225+'Hidden calculations'!$E$40*S225^2+'Hidden calculations'!$G$40*S225^3</f>
        <v>1799.1881777777821</v>
      </c>
      <c r="U225">
        <f>+'Hidden calculations'!$A$42+'Hidden calculations'!$C$42*S225+'Hidden calculations'!$E$42*S225^2+'Hidden calculations'!$G$42*S225^3</f>
        <v>46.83866666666681</v>
      </c>
      <c r="V225">
        <f>+'Hidden calculations'!$A$44+'Hidden calculations'!$C$44*S225+'Hidden calculations'!$E$44*S225^2+'Hidden calculations'!$G$44*S225^3</f>
        <v>1443.6326222222265</v>
      </c>
      <c r="W225">
        <f>+'Hidden calculations'!$A$46+'Hidden calculations'!$C$46*S225+'Hidden calculations'!$E$46*S225^2+'Hidden calculations'!$G$46*S225^3</f>
        <v>32.36844444444447</v>
      </c>
      <c r="X225">
        <f>+'Hidden calculations'!$A$48+'Hidden calculations'!$C$48*S225+'Hidden calculations'!$E$48*S225^2+'Hidden calculations'!$G$48/S225</f>
        <v>40.34054210264077</v>
      </c>
      <c r="Y225">
        <f>+'Sheet to use'!$B$15</f>
        <v>50.1696867361928</v>
      </c>
      <c r="AA225">
        <f>IF('Sheet to use'!$C$19&gt;S225,MIN(Y225,'Sheet to use'!$C$22),0)</f>
        <v>40.682225787925645</v>
      </c>
      <c r="AB225">
        <f>IF('Sheet to use'!$C$19&gt;S225,MAX('Sheet to use'!$C$22-Y225,0),0)</f>
        <v>0</v>
      </c>
      <c r="AC225">
        <f>IF('Sheet to use'!$C$19&gt;S225,MAX(Y225-'Sheet to use'!$C$22,0),0)</f>
        <v>9.487460948267156</v>
      </c>
      <c r="AD225">
        <f>IF('Sheet to use'!$C$19=0,IF($S225&lt;'Hidden calculations'!$C$36,'Hidden calculations'!$D$36,W225),0)</f>
        <v>0</v>
      </c>
      <c r="AE225">
        <f>IF(AND('Sheet to use'!$C$19=0,$S225&lt;'Hidden calculations'!$C$36),'Hidden calculations'!$E$36-'Hidden calculations'!$D$36,0)</f>
        <v>0</v>
      </c>
    </row>
    <row r="226" spans="19:31" ht="12.75">
      <c r="S226">
        <f t="shared" si="4"/>
        <v>44.8000000000001</v>
      </c>
      <c r="T226">
        <f>+'Hidden calculations'!$A$40+'Hidden calculations'!$C$40*S226+'Hidden calculations'!$E$40*S226^2+'Hidden calculations'!$G$40*S226^3</f>
        <v>1808.5888000000048</v>
      </c>
      <c r="U226">
        <f>+'Hidden calculations'!$A$42+'Hidden calculations'!$C$42*S226+'Hidden calculations'!$E$42*S226^2+'Hidden calculations'!$G$42*S226^3</f>
        <v>47.168000000000156</v>
      </c>
      <c r="V226">
        <f>+'Hidden calculations'!$A$44+'Hidden calculations'!$C$44*S226+'Hidden calculations'!$E$44*S226^2+'Hidden calculations'!$G$44*S226^3</f>
        <v>1453.0332444444489</v>
      </c>
      <c r="W226">
        <f>+'Hidden calculations'!$A$46+'Hidden calculations'!$C$46*S226+'Hidden calculations'!$E$46*S226^2+'Hidden calculations'!$G$46*S226^3</f>
        <v>32.433777777777806</v>
      </c>
      <c r="X226">
        <f>+'Hidden calculations'!$A$48+'Hidden calculations'!$C$48*S226+'Hidden calculations'!$E$48*S226^2+'Hidden calculations'!$G$48/S226</f>
        <v>40.37028571428573</v>
      </c>
      <c r="Y226">
        <f>+'Sheet to use'!$B$15</f>
        <v>50.1696867361928</v>
      </c>
      <c r="AA226">
        <f>IF('Sheet to use'!$C$19&gt;S226,MIN(Y226,'Sheet to use'!$C$22),0)</f>
        <v>40.682225787925645</v>
      </c>
      <c r="AB226">
        <f>IF('Sheet to use'!$C$19&gt;S226,MAX('Sheet to use'!$C$22-Y226,0),0)</f>
        <v>0</v>
      </c>
      <c r="AC226">
        <f>IF('Sheet to use'!$C$19&gt;S226,MAX(Y226-'Sheet to use'!$C$22,0),0)</f>
        <v>9.487460948267156</v>
      </c>
      <c r="AD226">
        <f>IF('Sheet to use'!$C$19=0,IF($S226&lt;'Hidden calculations'!$C$36,'Hidden calculations'!$D$36,W226),0)</f>
        <v>0</v>
      </c>
      <c r="AE226">
        <f>IF(AND('Sheet to use'!$C$19=0,$S226&lt;'Hidden calculations'!$C$36),'Hidden calculations'!$E$36-'Hidden calculations'!$D$36,0)</f>
        <v>0</v>
      </c>
    </row>
    <row r="227" spans="19:31" ht="12.75">
      <c r="S227">
        <f t="shared" si="4"/>
        <v>45.0000000000001</v>
      </c>
      <c r="T227">
        <f>+'Hidden calculations'!$A$40+'Hidden calculations'!$C$40*S227+'Hidden calculations'!$E$40*S227^2+'Hidden calculations'!$G$40*S227^3</f>
        <v>1818.0555555555602</v>
      </c>
      <c r="U227">
        <f>+'Hidden calculations'!$A$42+'Hidden calculations'!$C$42*S227+'Hidden calculations'!$E$42*S227^2+'Hidden calculations'!$G$42*S227^3</f>
        <v>47.500000000000156</v>
      </c>
      <c r="V227">
        <f>+'Hidden calculations'!$A$44+'Hidden calculations'!$C$44*S227+'Hidden calculations'!$E$44*S227^2+'Hidden calculations'!$G$44*S227^3</f>
        <v>1462.5000000000045</v>
      </c>
      <c r="W227">
        <f>+'Hidden calculations'!$A$46+'Hidden calculations'!$C$46*S227+'Hidden calculations'!$E$46*S227^2+'Hidden calculations'!$G$46*S227^3</f>
        <v>32.50000000000003</v>
      </c>
      <c r="X227">
        <f>+'Hidden calculations'!$A$48+'Hidden calculations'!$C$48*S227+'Hidden calculations'!$E$48*S227^2+'Hidden calculations'!$G$48/S227</f>
        <v>40.40123456790125</v>
      </c>
      <c r="Y227">
        <f>+'Sheet to use'!$B$15</f>
        <v>50.1696867361928</v>
      </c>
      <c r="AA227">
        <f>IF('Sheet to use'!$C$19&gt;S227,MIN(Y227,'Sheet to use'!$C$22),0)</f>
        <v>40.682225787925645</v>
      </c>
      <c r="AB227">
        <f>IF('Sheet to use'!$C$19&gt;S227,MAX('Sheet to use'!$C$22-Y227,0),0)</f>
        <v>0</v>
      </c>
      <c r="AC227">
        <f>IF('Sheet to use'!$C$19&gt;S227,MAX(Y227-'Sheet to use'!$C$22,0),0)</f>
        <v>9.487460948267156</v>
      </c>
      <c r="AD227">
        <f>IF('Sheet to use'!$C$19=0,IF($S227&lt;'Hidden calculations'!$C$36,'Hidden calculations'!$D$36,W227),0)</f>
        <v>0</v>
      </c>
      <c r="AE227">
        <f>IF(AND('Sheet to use'!$C$19=0,$S227&lt;'Hidden calculations'!$C$36),'Hidden calculations'!$E$36-'Hidden calculations'!$D$36,0)</f>
        <v>0</v>
      </c>
    </row>
    <row r="228" spans="19:31" ht="12.75">
      <c r="S228">
        <f t="shared" si="4"/>
        <v>45.2000000000001</v>
      </c>
      <c r="T228">
        <f>+'Hidden calculations'!$A$40+'Hidden calculations'!$C$40*S228+'Hidden calculations'!$E$40*S228^2+'Hidden calculations'!$G$40*S228^3</f>
        <v>1827.5889777777825</v>
      </c>
      <c r="U228">
        <f>+'Hidden calculations'!$A$42+'Hidden calculations'!$C$42*S228+'Hidden calculations'!$E$42*S228^2+'Hidden calculations'!$G$42*S228^3</f>
        <v>47.834666666666834</v>
      </c>
      <c r="V228">
        <f>+'Hidden calculations'!$A$44+'Hidden calculations'!$C$44*S228+'Hidden calculations'!$E$44*S228^2+'Hidden calculations'!$G$44*S228^3</f>
        <v>1472.0334222222268</v>
      </c>
      <c r="W228">
        <f>+'Hidden calculations'!$A$46+'Hidden calculations'!$C$46*S228+'Hidden calculations'!$E$46*S228^2+'Hidden calculations'!$G$46*S228^3</f>
        <v>32.567111111111146</v>
      </c>
      <c r="X228">
        <f>+'Hidden calculations'!$A$48+'Hidden calculations'!$C$48*S228+'Hidden calculations'!$E$48*S228^2+'Hidden calculations'!$G$48/S228</f>
        <v>40.43338446411015</v>
      </c>
      <c r="Y228">
        <f>+'Sheet to use'!$B$15</f>
        <v>50.1696867361928</v>
      </c>
      <c r="AA228">
        <f>IF('Sheet to use'!$C$19&gt;S228,MIN(Y228,'Sheet to use'!$C$22),0)</f>
        <v>40.682225787925645</v>
      </c>
      <c r="AB228">
        <f>IF('Sheet to use'!$C$19&gt;S228,MAX('Sheet to use'!$C$22-Y228,0),0)</f>
        <v>0</v>
      </c>
      <c r="AC228">
        <f>IF('Sheet to use'!$C$19&gt;S228,MAX(Y228-'Sheet to use'!$C$22,0),0)</f>
        <v>9.487460948267156</v>
      </c>
      <c r="AD228">
        <f>IF('Sheet to use'!$C$19=0,IF($S228&lt;'Hidden calculations'!$C$36,'Hidden calculations'!$D$36,W228),0)</f>
        <v>0</v>
      </c>
      <c r="AE228">
        <f>IF(AND('Sheet to use'!$C$19=0,$S228&lt;'Hidden calculations'!$C$36),'Hidden calculations'!$E$36-'Hidden calculations'!$D$36,0)</f>
        <v>0</v>
      </c>
    </row>
    <row r="229" spans="19:31" ht="12.75">
      <c r="S229">
        <f t="shared" si="4"/>
        <v>45.400000000000105</v>
      </c>
      <c r="T229">
        <f>+'Hidden calculations'!$A$40+'Hidden calculations'!$C$40*S229+'Hidden calculations'!$E$40*S229^2+'Hidden calculations'!$G$40*S229^3</f>
        <v>1837.189600000005</v>
      </c>
      <c r="U229">
        <f>+'Hidden calculations'!$A$42+'Hidden calculations'!$C$42*S229+'Hidden calculations'!$E$42*S229^2+'Hidden calculations'!$G$42*S229^3</f>
        <v>48.17200000000016</v>
      </c>
      <c r="V229">
        <f>+'Hidden calculations'!$A$44+'Hidden calculations'!$C$44*S229+'Hidden calculations'!$E$44*S229^2+'Hidden calculations'!$G$44*S229^3</f>
        <v>1481.6340444444493</v>
      </c>
      <c r="W229">
        <f>+'Hidden calculations'!$A$46+'Hidden calculations'!$C$46*S229+'Hidden calculations'!$E$46*S229^2+'Hidden calculations'!$G$46*S229^3</f>
        <v>32.635111111111144</v>
      </c>
      <c r="X229">
        <f>+'Hidden calculations'!$A$48+'Hidden calculations'!$C$48*S229+'Hidden calculations'!$E$48*S229^2+'Hidden calculations'!$G$48/S229</f>
        <v>40.46673127753306</v>
      </c>
      <c r="Y229">
        <f>+'Sheet to use'!$B$15</f>
        <v>50.1696867361928</v>
      </c>
      <c r="AA229">
        <f>IF('Sheet to use'!$C$19&gt;S229,MIN(Y229,'Sheet to use'!$C$22),0)</f>
        <v>40.682225787925645</v>
      </c>
      <c r="AB229">
        <f>IF('Sheet to use'!$C$19&gt;S229,MAX('Sheet to use'!$C$22-Y229,0),0)</f>
        <v>0</v>
      </c>
      <c r="AC229">
        <f>IF('Sheet to use'!$C$19&gt;S229,MAX(Y229-'Sheet to use'!$C$22,0),0)</f>
        <v>9.487460948267156</v>
      </c>
      <c r="AD229">
        <f>IF('Sheet to use'!$C$19=0,IF($S229&lt;'Hidden calculations'!$C$36,'Hidden calculations'!$D$36,W229),0)</f>
        <v>0</v>
      </c>
      <c r="AE229">
        <f>IF(AND('Sheet to use'!$C$19=0,$S229&lt;'Hidden calculations'!$C$36),'Hidden calculations'!$E$36-'Hidden calculations'!$D$36,0)</f>
        <v>0</v>
      </c>
    </row>
    <row r="230" spans="19:31" ht="12.75">
      <c r="S230">
        <f t="shared" si="4"/>
        <v>45.60000000000011</v>
      </c>
      <c r="T230">
        <f>+'Hidden calculations'!$A$40+'Hidden calculations'!$C$40*S230+'Hidden calculations'!$E$40*S230^2+'Hidden calculations'!$G$40*S230^3</f>
        <v>1846.857955555561</v>
      </c>
      <c r="U230">
        <f>+'Hidden calculations'!$A$42+'Hidden calculations'!$C$42*S230+'Hidden calculations'!$E$42*S230^2+'Hidden calculations'!$G$42*S230^3</f>
        <v>48.51200000000017</v>
      </c>
      <c r="V230">
        <f>+'Hidden calculations'!$A$44+'Hidden calculations'!$C$44*S230+'Hidden calculations'!$E$44*S230^2+'Hidden calculations'!$G$44*S230^3</f>
        <v>1491.302400000005</v>
      </c>
      <c r="W230">
        <f>+'Hidden calculations'!$A$46+'Hidden calculations'!$C$46*S230+'Hidden calculations'!$E$46*S230^2+'Hidden calculations'!$G$46*S230^3</f>
        <v>32.704000000000036</v>
      </c>
      <c r="X230">
        <f>+'Hidden calculations'!$A$48+'Hidden calculations'!$C$48*S230+'Hidden calculations'!$E$48*S230^2+'Hidden calculations'!$G$48/S230</f>
        <v>40.501270955165715</v>
      </c>
      <c r="Y230">
        <f>+'Sheet to use'!$B$15</f>
        <v>50.1696867361928</v>
      </c>
      <c r="AA230">
        <f>IF('Sheet to use'!$C$19&gt;S230,MIN(Y230,'Sheet to use'!$C$22),0)</f>
        <v>40.682225787925645</v>
      </c>
      <c r="AB230">
        <f>IF('Sheet to use'!$C$19&gt;S230,MAX('Sheet to use'!$C$22-Y230,0),0)</f>
        <v>0</v>
      </c>
      <c r="AC230">
        <f>IF('Sheet to use'!$C$19&gt;S230,MAX(Y230-'Sheet to use'!$C$22,0),0)</f>
        <v>9.487460948267156</v>
      </c>
      <c r="AD230">
        <f>IF('Sheet to use'!$C$19=0,IF($S230&lt;'Hidden calculations'!$C$36,'Hidden calculations'!$D$36,W230),0)</f>
        <v>0</v>
      </c>
      <c r="AE230">
        <f>IF(AND('Sheet to use'!$C$19=0,$S230&lt;'Hidden calculations'!$C$36),'Hidden calculations'!$E$36-'Hidden calculations'!$D$36,0)</f>
        <v>0</v>
      </c>
    </row>
    <row r="231" spans="19:31" ht="12.75">
      <c r="S231">
        <f t="shared" si="4"/>
        <v>45.80000000000011</v>
      </c>
      <c r="T231">
        <f>+'Hidden calculations'!$A$40+'Hidden calculations'!$C$40*S231+'Hidden calculations'!$E$40*S231^2+'Hidden calculations'!$G$40*S231^3</f>
        <v>1856.5945777777833</v>
      </c>
      <c r="U231">
        <f>+'Hidden calculations'!$A$42+'Hidden calculations'!$C$42*S231+'Hidden calculations'!$E$42*S231^2+'Hidden calculations'!$G$42*S231^3</f>
        <v>48.85466666666686</v>
      </c>
      <c r="V231">
        <f>+'Hidden calculations'!$A$44+'Hidden calculations'!$C$44*S231+'Hidden calculations'!$E$44*S231^2+'Hidden calculations'!$G$44*S231^3</f>
        <v>1501.0390222222277</v>
      </c>
      <c r="W231">
        <f>+'Hidden calculations'!$A$46+'Hidden calculations'!$C$46*S231+'Hidden calculations'!$E$46*S231^2+'Hidden calculations'!$G$46*S231^3</f>
        <v>32.773777777777816</v>
      </c>
      <c r="X231">
        <f>+'Hidden calculations'!$A$48+'Hidden calculations'!$C$48*S231+'Hidden calculations'!$E$48*S231^2+'Hidden calculations'!$G$48/S231</f>
        <v>40.536999514798666</v>
      </c>
      <c r="Y231">
        <f>+'Sheet to use'!$B$15</f>
        <v>50.1696867361928</v>
      </c>
      <c r="AA231">
        <f>IF('Sheet to use'!$C$19&gt;S231,MIN(Y231,'Sheet to use'!$C$22),0)</f>
        <v>40.682225787925645</v>
      </c>
      <c r="AB231">
        <f>IF('Sheet to use'!$C$19&gt;S231,MAX('Sheet to use'!$C$22-Y231,0),0)</f>
        <v>0</v>
      </c>
      <c r="AC231">
        <f>IF('Sheet to use'!$C$19&gt;S231,MAX(Y231-'Sheet to use'!$C$22,0),0)</f>
        <v>9.487460948267156</v>
      </c>
      <c r="AD231">
        <f>IF('Sheet to use'!$C$19=0,IF($S231&lt;'Hidden calculations'!$C$36,'Hidden calculations'!$D$36,W231),0)</f>
        <v>0</v>
      </c>
      <c r="AE231">
        <f>IF(AND('Sheet to use'!$C$19=0,$S231&lt;'Hidden calculations'!$C$36),'Hidden calculations'!$E$36-'Hidden calculations'!$D$36,0)</f>
        <v>0</v>
      </c>
    </row>
    <row r="232" spans="19:31" ht="12.75">
      <c r="S232">
        <f t="shared" si="4"/>
        <v>46.000000000000114</v>
      </c>
      <c r="T232">
        <f>+'Hidden calculations'!$A$40+'Hidden calculations'!$C$40*S232+'Hidden calculations'!$E$40*S232^2+'Hidden calculations'!$G$40*S232^3</f>
        <v>1866.4000000000055</v>
      </c>
      <c r="U232">
        <f>+'Hidden calculations'!$A$42+'Hidden calculations'!$C$42*S232+'Hidden calculations'!$E$42*S232^2+'Hidden calculations'!$G$42*S232^3</f>
        <v>49.200000000000195</v>
      </c>
      <c r="V232">
        <f>+'Hidden calculations'!$A$44+'Hidden calculations'!$C$44*S232+'Hidden calculations'!$E$44*S232^2+'Hidden calculations'!$G$44*S232^3</f>
        <v>1510.84444444445</v>
      </c>
      <c r="W232">
        <f>+'Hidden calculations'!$A$46+'Hidden calculations'!$C$46*S232+'Hidden calculations'!$E$46*S232^2+'Hidden calculations'!$G$46*S232^3</f>
        <v>32.84444444444448</v>
      </c>
      <c r="X232">
        <f>+'Hidden calculations'!$A$48+'Hidden calculations'!$C$48*S232+'Hidden calculations'!$E$48*S232^2+'Hidden calculations'!$G$48/S232</f>
        <v>40.57391304347828</v>
      </c>
      <c r="Y232">
        <f>+'Sheet to use'!$B$15</f>
        <v>50.1696867361928</v>
      </c>
      <c r="AA232">
        <f>IF('Sheet to use'!$C$19&gt;S232,MIN(Y232,'Sheet to use'!$C$22),0)</f>
        <v>40.682225787925645</v>
      </c>
      <c r="AB232">
        <f>IF('Sheet to use'!$C$19&gt;S232,MAX('Sheet to use'!$C$22-Y232,0),0)</f>
        <v>0</v>
      </c>
      <c r="AC232">
        <f>IF('Sheet to use'!$C$19&gt;S232,MAX(Y232-'Sheet to use'!$C$22,0),0)</f>
        <v>9.487460948267156</v>
      </c>
      <c r="AD232">
        <f>IF('Sheet to use'!$C$19=0,IF($S232&lt;'Hidden calculations'!$C$36,'Hidden calculations'!$D$36,W232),0)</f>
        <v>0</v>
      </c>
      <c r="AE232">
        <f>IF(AND('Sheet to use'!$C$19=0,$S232&lt;'Hidden calculations'!$C$36),'Hidden calculations'!$E$36-'Hidden calculations'!$D$36,0)</f>
        <v>0</v>
      </c>
    </row>
    <row r="233" spans="19:31" ht="12.75">
      <c r="S233">
        <f t="shared" si="4"/>
        <v>46.20000000000012</v>
      </c>
      <c r="T233">
        <f>+'Hidden calculations'!$A$40+'Hidden calculations'!$C$40*S233+'Hidden calculations'!$E$40*S233^2+'Hidden calculations'!$G$40*S233^3</f>
        <v>1876.2747555555611</v>
      </c>
      <c r="U233">
        <f>+'Hidden calculations'!$A$42+'Hidden calculations'!$C$42*S233+'Hidden calculations'!$E$42*S233^2+'Hidden calculations'!$G$42*S233^3</f>
        <v>49.5480000000002</v>
      </c>
      <c r="V233">
        <f>+'Hidden calculations'!$A$44+'Hidden calculations'!$C$44*S233+'Hidden calculations'!$E$44*S233^2+'Hidden calculations'!$G$44*S233^3</f>
        <v>1520.7192000000055</v>
      </c>
      <c r="W233">
        <f>+'Hidden calculations'!$A$46+'Hidden calculations'!$C$46*S233+'Hidden calculations'!$E$46*S233^2+'Hidden calculations'!$G$46*S233^3</f>
        <v>32.91600000000004</v>
      </c>
      <c r="X233">
        <f>+'Hidden calculations'!$A$48+'Hidden calculations'!$C$48*S233+'Hidden calculations'!$E$48*S233^2+'Hidden calculations'!$G$48/S233</f>
        <v>40.61200769600772</v>
      </c>
      <c r="Y233">
        <f>+'Sheet to use'!$B$15</f>
        <v>50.1696867361928</v>
      </c>
      <c r="AA233">
        <f>IF('Sheet to use'!$C$19&gt;S233,MIN(Y233,'Sheet to use'!$C$22),0)</f>
        <v>40.682225787925645</v>
      </c>
      <c r="AB233">
        <f>IF('Sheet to use'!$C$19&gt;S233,MAX('Sheet to use'!$C$22-Y233,0),0)</f>
        <v>0</v>
      </c>
      <c r="AC233">
        <f>IF('Sheet to use'!$C$19&gt;S233,MAX(Y233-'Sheet to use'!$C$22,0),0)</f>
        <v>9.487460948267156</v>
      </c>
      <c r="AD233">
        <f>IF('Sheet to use'!$C$19=0,IF($S233&lt;'Hidden calculations'!$C$36,'Hidden calculations'!$D$36,W233),0)</f>
        <v>0</v>
      </c>
      <c r="AE233">
        <f>IF(AND('Sheet to use'!$C$19=0,$S233&lt;'Hidden calculations'!$C$36),'Hidden calculations'!$E$36-'Hidden calculations'!$D$36,0)</f>
        <v>0</v>
      </c>
    </row>
    <row r="234" spans="19:31" ht="12.75">
      <c r="S234">
        <f t="shared" si="4"/>
        <v>46.40000000000012</v>
      </c>
      <c r="T234">
        <f>+'Hidden calculations'!$A$40+'Hidden calculations'!$C$40*S234+'Hidden calculations'!$E$40*S234^2+'Hidden calculations'!$G$40*S234^3</f>
        <v>1886.219377777784</v>
      </c>
      <c r="U234">
        <f>+'Hidden calculations'!$A$42+'Hidden calculations'!$C$42*S234+'Hidden calculations'!$E$42*S234^2+'Hidden calculations'!$G$42*S234^3</f>
        <v>49.89866666666687</v>
      </c>
      <c r="V234">
        <f>+'Hidden calculations'!$A$44+'Hidden calculations'!$C$44*S234+'Hidden calculations'!$E$44*S234^2+'Hidden calculations'!$G$44*S234^3</f>
        <v>1530.6638222222282</v>
      </c>
      <c r="W234">
        <f>+'Hidden calculations'!$A$46+'Hidden calculations'!$C$46*S234+'Hidden calculations'!$E$46*S234^2+'Hidden calculations'!$G$46*S234^3</f>
        <v>32.98844444444448</v>
      </c>
      <c r="X234">
        <f>+'Hidden calculations'!$A$48+'Hidden calculations'!$C$48*S234+'Hidden calculations'!$E$48*S234^2+'Hidden calculations'!$G$48/S234</f>
        <v>40.651279693486615</v>
      </c>
      <c r="Y234">
        <f>+'Sheet to use'!$B$15</f>
        <v>50.1696867361928</v>
      </c>
      <c r="AA234">
        <f>IF('Sheet to use'!$C$19&gt;S234,MIN(Y234,'Sheet to use'!$C$22),0)</f>
        <v>40.682225787925645</v>
      </c>
      <c r="AB234">
        <f>IF('Sheet to use'!$C$19&gt;S234,MAX('Sheet to use'!$C$22-Y234,0),0)</f>
        <v>0</v>
      </c>
      <c r="AC234">
        <f>IF('Sheet to use'!$C$19&gt;S234,MAX(Y234-'Sheet to use'!$C$22,0),0)</f>
        <v>9.487460948267156</v>
      </c>
      <c r="AD234">
        <f>IF('Sheet to use'!$C$19=0,IF($S234&lt;'Hidden calculations'!$C$36,'Hidden calculations'!$D$36,W234),0)</f>
        <v>0</v>
      </c>
      <c r="AE234">
        <f>IF(AND('Sheet to use'!$C$19=0,$S234&lt;'Hidden calculations'!$C$36),'Hidden calculations'!$E$36-'Hidden calculations'!$D$36,0)</f>
        <v>0</v>
      </c>
    </row>
    <row r="235" spans="19:31" ht="12.75">
      <c r="S235">
        <f t="shared" si="4"/>
        <v>46.60000000000012</v>
      </c>
      <c r="T235">
        <f>+'Hidden calculations'!$A$40+'Hidden calculations'!$C$40*S235+'Hidden calculations'!$E$40*S235^2+'Hidden calculations'!$G$40*S235^3</f>
        <v>1896.2344000000062</v>
      </c>
      <c r="U235">
        <f>+'Hidden calculations'!$A$42+'Hidden calculations'!$C$42*S235+'Hidden calculations'!$E$42*S235^2+'Hidden calculations'!$G$42*S235^3</f>
        <v>50.2520000000002</v>
      </c>
      <c r="V235">
        <f>+'Hidden calculations'!$A$44+'Hidden calculations'!$C$44*S235+'Hidden calculations'!$E$44*S235^2+'Hidden calculations'!$G$44*S235^3</f>
        <v>1540.6788444444505</v>
      </c>
      <c r="W235">
        <f>+'Hidden calculations'!$A$46+'Hidden calculations'!$C$46*S235+'Hidden calculations'!$E$46*S235^2+'Hidden calculations'!$G$46*S235^3</f>
        <v>33.06177777777782</v>
      </c>
      <c r="X235">
        <f>+'Hidden calculations'!$A$48+'Hidden calculations'!$C$48*S235+'Hidden calculations'!$E$48*S235^2+'Hidden calculations'!$G$48/S235</f>
        <v>40.69172532188844</v>
      </c>
      <c r="Y235">
        <f>+'Sheet to use'!$B$15</f>
        <v>50.1696867361928</v>
      </c>
      <c r="AA235">
        <f>IF('Sheet to use'!$C$19&gt;S235,MIN(Y235,'Sheet to use'!$C$22),0)</f>
        <v>0</v>
      </c>
      <c r="AB235">
        <f>IF('Sheet to use'!$C$19&gt;S235,MAX('Sheet to use'!$C$22-Y235,0),0)</f>
        <v>0</v>
      </c>
      <c r="AC235">
        <f>IF('Sheet to use'!$C$19&gt;S235,MAX(Y235-'Sheet to use'!$C$22,0),0)</f>
        <v>0</v>
      </c>
      <c r="AD235">
        <f>IF('Sheet to use'!$C$19=0,IF($S235&lt;'Hidden calculations'!$C$36,'Hidden calculations'!$D$36,W235),0)</f>
        <v>0</v>
      </c>
      <c r="AE235">
        <f>IF(AND('Sheet to use'!$C$19=0,$S235&lt;'Hidden calculations'!$C$36),'Hidden calculations'!$E$36-'Hidden calculations'!$D$36,0)</f>
        <v>0</v>
      </c>
    </row>
    <row r="236" spans="19:31" ht="12.75">
      <c r="S236">
        <f t="shared" si="4"/>
        <v>46.800000000000125</v>
      </c>
      <c r="T236">
        <f>+'Hidden calculations'!$A$40+'Hidden calculations'!$C$40*S236+'Hidden calculations'!$E$40*S236^2+'Hidden calculations'!$G$40*S236^3</f>
        <v>1906.320355555562</v>
      </c>
      <c r="U236">
        <f>+'Hidden calculations'!$A$42+'Hidden calculations'!$C$42*S236+'Hidden calculations'!$E$42*S236^2+'Hidden calculations'!$G$42*S236^3</f>
        <v>50.6080000000002</v>
      </c>
      <c r="V236">
        <f>+'Hidden calculations'!$A$44+'Hidden calculations'!$C$44*S236+'Hidden calculations'!$E$44*S236^2+'Hidden calculations'!$G$44*S236^3</f>
        <v>1550.7648000000063</v>
      </c>
      <c r="W236">
        <f>+'Hidden calculations'!$A$46+'Hidden calculations'!$C$46*S236+'Hidden calculations'!$E$46*S236^2+'Hidden calculations'!$G$46*S236^3</f>
        <v>33.13600000000004</v>
      </c>
      <c r="X236">
        <f>+'Hidden calculations'!$A$48+'Hidden calculations'!$C$48*S236+'Hidden calculations'!$E$48*S236^2+'Hidden calculations'!$G$48/S236</f>
        <v>40.73334093067429</v>
      </c>
      <c r="Y236">
        <f>+'Sheet to use'!$B$15</f>
        <v>50.1696867361928</v>
      </c>
      <c r="AA236">
        <f>IF('Sheet to use'!$C$19&gt;S236,MIN(Y236,'Sheet to use'!$C$22),0)</f>
        <v>0</v>
      </c>
      <c r="AB236">
        <f>IF('Sheet to use'!$C$19&gt;S236,MAX('Sheet to use'!$C$22-Y236,0),0)</f>
        <v>0</v>
      </c>
      <c r="AC236">
        <f>IF('Sheet to use'!$C$19&gt;S236,MAX(Y236-'Sheet to use'!$C$22,0),0)</f>
        <v>0</v>
      </c>
      <c r="AD236">
        <f>IF('Sheet to use'!$C$19=0,IF($S236&lt;'Hidden calculations'!$C$36,'Hidden calculations'!$D$36,W236),0)</f>
        <v>0</v>
      </c>
      <c r="AE236">
        <f>IF(AND('Sheet to use'!$C$19=0,$S236&lt;'Hidden calculations'!$C$36),'Hidden calculations'!$E$36-'Hidden calculations'!$D$36,0)</f>
        <v>0</v>
      </c>
    </row>
    <row r="237" spans="19:31" ht="12.75">
      <c r="S237">
        <f t="shared" si="4"/>
        <v>47.00000000000013</v>
      </c>
      <c r="T237">
        <f>+'Hidden calculations'!$A$40+'Hidden calculations'!$C$40*S237+'Hidden calculations'!$E$40*S237^2+'Hidden calculations'!$G$40*S237^3</f>
        <v>1916.4777777777842</v>
      </c>
      <c r="U237">
        <f>+'Hidden calculations'!$A$42+'Hidden calculations'!$C$42*S237+'Hidden calculations'!$E$42*S237^2+'Hidden calculations'!$G$42*S237^3</f>
        <v>50.96666666666688</v>
      </c>
      <c r="V237">
        <f>+'Hidden calculations'!$A$44+'Hidden calculations'!$C$44*S237+'Hidden calculations'!$E$44*S237^2+'Hidden calculations'!$G$44*S237^3</f>
        <v>1560.9222222222286</v>
      </c>
      <c r="W237">
        <f>+'Hidden calculations'!$A$46+'Hidden calculations'!$C$46*S237+'Hidden calculations'!$E$46*S237^2+'Hidden calculations'!$G$46*S237^3</f>
        <v>33.21111111111115</v>
      </c>
      <c r="X237">
        <f>+'Hidden calculations'!$A$48+'Hidden calculations'!$C$48*S237+'Hidden calculations'!$E$48*S237^2+'Hidden calculations'!$G$48/S237</f>
        <v>40.7761229314421</v>
      </c>
      <c r="Y237">
        <f>+'Sheet to use'!$B$15</f>
        <v>50.1696867361928</v>
      </c>
      <c r="AA237">
        <f>IF('Sheet to use'!$C$19&gt;S237,MIN(Y237,'Sheet to use'!$C$22),0)</f>
        <v>0</v>
      </c>
      <c r="AB237">
        <f>IF('Sheet to use'!$C$19&gt;S237,MAX('Sheet to use'!$C$22-Y237,0),0)</f>
        <v>0</v>
      </c>
      <c r="AC237">
        <f>IF('Sheet to use'!$C$19&gt;S237,MAX(Y237-'Sheet to use'!$C$22,0),0)</f>
        <v>0</v>
      </c>
      <c r="AD237">
        <f>IF('Sheet to use'!$C$19=0,IF($S237&lt;'Hidden calculations'!$C$36,'Hidden calculations'!$D$36,W237),0)</f>
        <v>0</v>
      </c>
      <c r="AE237">
        <f>IF(AND('Sheet to use'!$C$19=0,$S237&lt;'Hidden calculations'!$C$36),'Hidden calculations'!$E$36-'Hidden calculations'!$D$36,0)</f>
        <v>0</v>
      </c>
    </row>
    <row r="238" spans="19:31" ht="12.75">
      <c r="S238">
        <f t="shared" si="4"/>
        <v>47.20000000000013</v>
      </c>
      <c r="T238">
        <f>+'Hidden calculations'!$A$40+'Hidden calculations'!$C$40*S238+'Hidden calculations'!$E$40*S238^2+'Hidden calculations'!$G$40*S238^3</f>
        <v>1926.7072000000069</v>
      </c>
      <c r="U238">
        <f>+'Hidden calculations'!$A$42+'Hidden calculations'!$C$42*S238+'Hidden calculations'!$E$42*S238^2+'Hidden calculations'!$G$42*S238^3</f>
        <v>51.32800000000024</v>
      </c>
      <c r="V238">
        <f>+'Hidden calculations'!$A$44+'Hidden calculations'!$C$44*S238+'Hidden calculations'!$E$44*S238^2+'Hidden calculations'!$G$44*S238^3</f>
        <v>1571.151644444451</v>
      </c>
      <c r="W238">
        <f>+'Hidden calculations'!$A$46+'Hidden calculations'!$C$46*S238+'Hidden calculations'!$E$46*S238^2+'Hidden calculations'!$G$46*S238^3</f>
        <v>33.28711111111116</v>
      </c>
      <c r="X238">
        <f>+'Hidden calculations'!$A$48+'Hidden calculations'!$C$48*S238+'Hidden calculations'!$E$48*S238^2+'Hidden calculations'!$G$48/S238</f>
        <v>40.8200677966102</v>
      </c>
      <c r="Y238">
        <f>+'Sheet to use'!$B$15</f>
        <v>50.1696867361928</v>
      </c>
      <c r="AA238">
        <f>IF('Sheet to use'!$C$19&gt;S238,MIN(Y238,'Sheet to use'!$C$22),0)</f>
        <v>0</v>
      </c>
      <c r="AB238">
        <f>IF('Sheet to use'!$C$19&gt;S238,MAX('Sheet to use'!$C$22-Y238,0),0)</f>
        <v>0</v>
      </c>
      <c r="AC238">
        <f>IF('Sheet to use'!$C$19&gt;S238,MAX(Y238-'Sheet to use'!$C$22,0),0)</f>
        <v>0</v>
      </c>
      <c r="AD238">
        <f>IF('Sheet to use'!$C$19=0,IF($S238&lt;'Hidden calculations'!$C$36,'Hidden calculations'!$D$36,W238),0)</f>
        <v>0</v>
      </c>
      <c r="AE238">
        <f>IF(AND('Sheet to use'!$C$19=0,$S238&lt;'Hidden calculations'!$C$36),'Hidden calculations'!$E$36-'Hidden calculations'!$D$36,0)</f>
        <v>0</v>
      </c>
    </row>
    <row r="239" spans="19:31" ht="12.75">
      <c r="S239">
        <f t="shared" si="4"/>
        <v>47.400000000000134</v>
      </c>
      <c r="T239">
        <f>+'Hidden calculations'!$A$40+'Hidden calculations'!$C$40*S239+'Hidden calculations'!$E$40*S239^2+'Hidden calculations'!$G$40*S239^3</f>
        <v>1937.0091555555625</v>
      </c>
      <c r="U239">
        <f>+'Hidden calculations'!$A$42+'Hidden calculations'!$C$42*S239+'Hidden calculations'!$E$42*S239^2+'Hidden calculations'!$G$42*S239^3</f>
        <v>51.692000000000235</v>
      </c>
      <c r="V239">
        <f>+'Hidden calculations'!$A$44+'Hidden calculations'!$C$44*S239+'Hidden calculations'!$E$44*S239^2+'Hidden calculations'!$G$44*S239^3</f>
        <v>1581.4536000000069</v>
      </c>
      <c r="W239">
        <f>+'Hidden calculations'!$A$46+'Hidden calculations'!$C$46*S239+'Hidden calculations'!$E$46*S239^2+'Hidden calculations'!$G$46*S239^3</f>
        <v>33.36400000000005</v>
      </c>
      <c r="X239">
        <f>+'Hidden calculations'!$A$48+'Hidden calculations'!$C$48*S239+'Hidden calculations'!$E$48*S239^2+'Hidden calculations'!$G$48/S239</f>
        <v>40.865172058134114</v>
      </c>
      <c r="Y239">
        <f>+'Sheet to use'!$B$15</f>
        <v>50.1696867361928</v>
      </c>
      <c r="AA239">
        <f>IF('Sheet to use'!$C$19&gt;S239,MIN(Y239,'Sheet to use'!$C$22),0)</f>
        <v>0</v>
      </c>
      <c r="AB239">
        <f>IF('Sheet to use'!$C$19&gt;S239,MAX('Sheet to use'!$C$22-Y239,0),0)</f>
        <v>0</v>
      </c>
      <c r="AC239">
        <f>IF('Sheet to use'!$C$19&gt;S239,MAX(Y239-'Sheet to use'!$C$22,0),0)</f>
        <v>0</v>
      </c>
      <c r="AD239">
        <f>IF('Sheet to use'!$C$19=0,IF($S239&lt;'Hidden calculations'!$C$36,'Hidden calculations'!$D$36,W239),0)</f>
        <v>0</v>
      </c>
      <c r="AE239">
        <f>IF(AND('Sheet to use'!$C$19=0,$S239&lt;'Hidden calculations'!$C$36),'Hidden calculations'!$E$36-'Hidden calculations'!$D$36,0)</f>
        <v>0</v>
      </c>
    </row>
    <row r="240" spans="19:31" ht="12.75">
      <c r="S240">
        <f t="shared" si="4"/>
        <v>47.600000000000136</v>
      </c>
      <c r="T240">
        <f>+'Hidden calculations'!$A$40+'Hidden calculations'!$C$40*S240+'Hidden calculations'!$E$40*S240^2+'Hidden calculations'!$G$40*S240^3</f>
        <v>1947.3841777777848</v>
      </c>
      <c r="U240">
        <f>+'Hidden calculations'!$A$42+'Hidden calculations'!$C$42*S240+'Hidden calculations'!$E$42*S240^2+'Hidden calculations'!$G$42*S240^3</f>
        <v>52.05866666666691</v>
      </c>
      <c r="V240">
        <f>+'Hidden calculations'!$A$44+'Hidden calculations'!$C$44*S240+'Hidden calculations'!$E$44*S240^2+'Hidden calculations'!$G$44*S240^3</f>
        <v>1591.8286222222291</v>
      </c>
      <c r="W240">
        <f>+'Hidden calculations'!$A$46+'Hidden calculations'!$C$46*S240+'Hidden calculations'!$E$46*S240^2+'Hidden calculations'!$G$46*S240^3</f>
        <v>33.44177777777783</v>
      </c>
      <c r="X240">
        <f>+'Hidden calculations'!$A$48+'Hidden calculations'!$C$48*S240+'Hidden calculations'!$E$48*S240^2+'Hidden calculations'!$G$48/S240</f>
        <v>40.91143230625587</v>
      </c>
      <c r="Y240">
        <f>+'Sheet to use'!$B$15</f>
        <v>50.1696867361928</v>
      </c>
      <c r="AA240">
        <f>IF('Sheet to use'!$C$19&gt;S240,MIN(Y240,'Sheet to use'!$C$22),0)</f>
        <v>0</v>
      </c>
      <c r="AB240">
        <f>IF('Sheet to use'!$C$19&gt;S240,MAX('Sheet to use'!$C$22-Y240,0),0)</f>
        <v>0</v>
      </c>
      <c r="AC240">
        <f>IF('Sheet to use'!$C$19&gt;S240,MAX(Y240-'Sheet to use'!$C$22,0),0)</f>
        <v>0</v>
      </c>
      <c r="AD240">
        <f>IF('Sheet to use'!$C$19=0,IF($S240&lt;'Hidden calculations'!$C$36,'Hidden calculations'!$D$36,W240),0)</f>
        <v>0</v>
      </c>
      <c r="AE240">
        <f>IF(AND('Sheet to use'!$C$19=0,$S240&lt;'Hidden calculations'!$C$36),'Hidden calculations'!$E$36-'Hidden calculations'!$D$36,0)</f>
        <v>0</v>
      </c>
    </row>
    <row r="241" spans="19:31" ht="12.75">
      <c r="S241">
        <f t="shared" si="4"/>
        <v>47.80000000000014</v>
      </c>
      <c r="T241">
        <f>+'Hidden calculations'!$A$40+'Hidden calculations'!$C$40*S241+'Hidden calculations'!$E$40*S241^2+'Hidden calculations'!$G$40*S241^3</f>
        <v>1957.8328000000072</v>
      </c>
      <c r="U241">
        <f>+'Hidden calculations'!$A$42+'Hidden calculations'!$C$42*S241+'Hidden calculations'!$E$42*S241^2+'Hidden calculations'!$G$42*S241^3</f>
        <v>52.428000000000246</v>
      </c>
      <c r="V241">
        <f>+'Hidden calculations'!$A$44+'Hidden calculations'!$C$44*S241+'Hidden calculations'!$E$44*S241^2+'Hidden calculations'!$G$44*S241^3</f>
        <v>1602.2772444444515</v>
      </c>
      <c r="W241">
        <f>+'Hidden calculations'!$A$46+'Hidden calculations'!$C$46*S241+'Hidden calculations'!$E$46*S241^2+'Hidden calculations'!$G$46*S241^3</f>
        <v>33.52044444444449</v>
      </c>
      <c r="X241">
        <f>+'Hidden calculations'!$A$48+'Hidden calculations'!$C$48*S241+'Hidden calculations'!$E$48*S241^2+'Hidden calculations'!$G$48/S241</f>
        <v>40.95884518828455</v>
      </c>
      <c r="Y241">
        <f>+'Sheet to use'!$B$15</f>
        <v>50.1696867361928</v>
      </c>
      <c r="AA241">
        <f>IF('Sheet to use'!$C$19&gt;S241,MIN(Y241,'Sheet to use'!$C$22),0)</f>
        <v>0</v>
      </c>
      <c r="AB241">
        <f>IF('Sheet to use'!$C$19&gt;S241,MAX('Sheet to use'!$C$22-Y241,0),0)</f>
        <v>0</v>
      </c>
      <c r="AC241">
        <f>IF('Sheet to use'!$C$19&gt;S241,MAX(Y241-'Sheet to use'!$C$22,0),0)</f>
        <v>0</v>
      </c>
      <c r="AD241">
        <f>IF('Sheet to use'!$C$19=0,IF($S241&lt;'Hidden calculations'!$C$36,'Hidden calculations'!$D$36,W241),0)</f>
        <v>0</v>
      </c>
      <c r="AE241">
        <f>IF(AND('Sheet to use'!$C$19=0,$S241&lt;'Hidden calculations'!$C$36),'Hidden calculations'!$E$36-'Hidden calculations'!$D$36,0)</f>
        <v>0</v>
      </c>
    </row>
    <row r="242" spans="19:31" ht="12.75">
      <c r="S242">
        <f t="shared" si="4"/>
        <v>48.00000000000014</v>
      </c>
      <c r="T242">
        <f>+'Hidden calculations'!$A$40+'Hidden calculations'!$C$40*S242+'Hidden calculations'!$E$40*S242^2+'Hidden calculations'!$G$40*S242^3</f>
        <v>1968.3555555555633</v>
      </c>
      <c r="U242">
        <f>+'Hidden calculations'!$A$42+'Hidden calculations'!$C$42*S242+'Hidden calculations'!$E$42*S242^2+'Hidden calculations'!$G$42*S242^3</f>
        <v>52.80000000000025</v>
      </c>
      <c r="V242">
        <f>+'Hidden calculations'!$A$44+'Hidden calculations'!$C$44*S242+'Hidden calculations'!$E$44*S242^2+'Hidden calculations'!$G$44*S242^3</f>
        <v>1612.8000000000075</v>
      </c>
      <c r="W242">
        <f>+'Hidden calculations'!$A$46+'Hidden calculations'!$C$46*S242+'Hidden calculations'!$E$46*S242^2+'Hidden calculations'!$G$46*S242^3</f>
        <v>33.60000000000005</v>
      </c>
      <c r="X242">
        <f>+'Hidden calculations'!$A$48+'Hidden calculations'!$C$48*S242+'Hidden calculations'!$E$48*S242^2+'Hidden calculations'!$G$48/S242</f>
        <v>41.00740740740744</v>
      </c>
      <c r="Y242">
        <f>+'Sheet to use'!$B$15</f>
        <v>50.1696867361928</v>
      </c>
      <c r="AA242">
        <f>IF('Sheet to use'!$C$19&gt;S242,MIN(Y242,'Sheet to use'!$C$22),0)</f>
        <v>0</v>
      </c>
      <c r="AB242">
        <f>IF('Sheet to use'!$C$19&gt;S242,MAX('Sheet to use'!$C$22-Y242,0),0)</f>
        <v>0</v>
      </c>
      <c r="AC242">
        <f>IF('Sheet to use'!$C$19&gt;S242,MAX(Y242-'Sheet to use'!$C$22,0),0)</f>
        <v>0</v>
      </c>
      <c r="AD242">
        <f>IF('Sheet to use'!$C$19=0,IF($S242&lt;'Hidden calculations'!$C$36,'Hidden calculations'!$D$36,W242),0)</f>
        <v>0</v>
      </c>
      <c r="AE242">
        <f>IF(AND('Sheet to use'!$C$19=0,$S242&lt;'Hidden calculations'!$C$36),'Hidden calculations'!$E$36-'Hidden calculations'!$D$36,0)</f>
        <v>0</v>
      </c>
    </row>
    <row r="243" spans="19:31" ht="12.75">
      <c r="S243">
        <f t="shared" si="4"/>
        <v>48.200000000000145</v>
      </c>
      <c r="T243">
        <f>+'Hidden calculations'!$A$40+'Hidden calculations'!$C$40*S243+'Hidden calculations'!$E$40*S243^2+'Hidden calculations'!$G$40*S243^3</f>
        <v>1978.9529777777855</v>
      </c>
      <c r="U243">
        <f>+'Hidden calculations'!$A$42+'Hidden calculations'!$C$42*S243+'Hidden calculations'!$E$42*S243^2+'Hidden calculations'!$G$42*S243^3</f>
        <v>53.17466666666694</v>
      </c>
      <c r="V243">
        <f>+'Hidden calculations'!$A$44+'Hidden calculations'!$C$44*S243+'Hidden calculations'!$E$44*S243^2+'Hidden calculations'!$G$44*S243^3</f>
        <v>1623.3974222222298</v>
      </c>
      <c r="W243">
        <f>+'Hidden calculations'!$A$46+'Hidden calculations'!$C$46*S243+'Hidden calculations'!$E$46*S243^2+'Hidden calculations'!$G$46*S243^3</f>
        <v>33.680444444444504</v>
      </c>
      <c r="X243">
        <f>+'Hidden calculations'!$A$48+'Hidden calculations'!$C$48*S243+'Hidden calculations'!$E$48*S243^2+'Hidden calculations'!$G$48/S243</f>
        <v>41.0571157215307</v>
      </c>
      <c r="Y243">
        <f>+'Sheet to use'!$B$15</f>
        <v>50.1696867361928</v>
      </c>
      <c r="AA243">
        <f>IF('Sheet to use'!$C$19&gt;S243,MIN(Y243,'Sheet to use'!$C$22),0)</f>
        <v>0</v>
      </c>
      <c r="AB243">
        <f>IF('Sheet to use'!$C$19&gt;S243,MAX('Sheet to use'!$C$22-Y243,0),0)</f>
        <v>0</v>
      </c>
      <c r="AC243">
        <f>IF('Sheet to use'!$C$19&gt;S243,MAX(Y243-'Sheet to use'!$C$22,0),0)</f>
        <v>0</v>
      </c>
      <c r="AD243">
        <f>IF('Sheet to use'!$C$19=0,IF($S243&lt;'Hidden calculations'!$C$36,'Hidden calculations'!$D$36,W243),0)</f>
        <v>0</v>
      </c>
      <c r="AE243">
        <f>IF(AND('Sheet to use'!$C$19=0,$S243&lt;'Hidden calculations'!$C$36),'Hidden calculations'!$E$36-'Hidden calculations'!$D$36,0)</f>
        <v>0</v>
      </c>
    </row>
    <row r="244" spans="19:31" ht="12.75">
      <c r="S244">
        <f t="shared" si="4"/>
        <v>48.40000000000015</v>
      </c>
      <c r="T244">
        <f>+'Hidden calculations'!$A$40+'Hidden calculations'!$C$40*S244+'Hidden calculations'!$E$40*S244^2+'Hidden calculations'!$G$40*S244^3</f>
        <v>1989.6256000000078</v>
      </c>
      <c r="U244">
        <f>+'Hidden calculations'!$A$42+'Hidden calculations'!$C$42*S244+'Hidden calculations'!$E$42*S244^2+'Hidden calculations'!$G$42*S244^3</f>
        <v>53.55200000000028</v>
      </c>
      <c r="V244">
        <f>+'Hidden calculations'!$A$44+'Hidden calculations'!$C$44*S244+'Hidden calculations'!$E$44*S244^2+'Hidden calculations'!$G$44*S244^3</f>
        <v>1634.0700444444522</v>
      </c>
      <c r="W244">
        <f>+'Hidden calculations'!$A$46+'Hidden calculations'!$C$46*S244+'Hidden calculations'!$E$46*S244^2+'Hidden calculations'!$G$46*S244^3</f>
        <v>33.76177777777784</v>
      </c>
      <c r="X244">
        <f>+'Hidden calculations'!$A$48+'Hidden calculations'!$C$48*S244+'Hidden calculations'!$E$48*S244^2+'Hidden calculations'!$G$48/S244</f>
        <v>41.1079669421488</v>
      </c>
      <c r="Y244">
        <f>+'Sheet to use'!$B$15</f>
        <v>50.1696867361928</v>
      </c>
      <c r="AA244">
        <f>IF('Sheet to use'!$C$19&gt;S244,MIN(Y244,'Sheet to use'!$C$22),0)</f>
        <v>0</v>
      </c>
      <c r="AB244">
        <f>IF('Sheet to use'!$C$19&gt;S244,MAX('Sheet to use'!$C$22-Y244,0),0)</f>
        <v>0</v>
      </c>
      <c r="AC244">
        <f>IF('Sheet to use'!$C$19&gt;S244,MAX(Y244-'Sheet to use'!$C$22,0),0)</f>
        <v>0</v>
      </c>
      <c r="AD244">
        <f>IF('Sheet to use'!$C$19=0,IF($S244&lt;'Hidden calculations'!$C$36,'Hidden calculations'!$D$36,W244),0)</f>
        <v>0</v>
      </c>
      <c r="AE244">
        <f>IF(AND('Sheet to use'!$C$19=0,$S244&lt;'Hidden calculations'!$C$36),'Hidden calculations'!$E$36-'Hidden calculations'!$D$36,0)</f>
        <v>0</v>
      </c>
    </row>
    <row r="245" spans="19:31" ht="12.75">
      <c r="S245">
        <f t="shared" si="4"/>
        <v>48.60000000000015</v>
      </c>
      <c r="T245">
        <f>+'Hidden calculations'!$A$40+'Hidden calculations'!$C$40*S245+'Hidden calculations'!$E$40*S245^2+'Hidden calculations'!$G$40*S245^3</f>
        <v>2000.3739555555637</v>
      </c>
      <c r="U245">
        <f>+'Hidden calculations'!$A$42+'Hidden calculations'!$C$42*S245+'Hidden calculations'!$E$42*S245^2+'Hidden calculations'!$G$42*S245^3</f>
        <v>53.93200000000027</v>
      </c>
      <c r="V245">
        <f>+'Hidden calculations'!$A$44+'Hidden calculations'!$C$44*S245+'Hidden calculations'!$E$44*S245^2+'Hidden calculations'!$G$44*S245^3</f>
        <v>1644.818400000008</v>
      </c>
      <c r="W245">
        <f>+'Hidden calculations'!$A$46+'Hidden calculations'!$C$46*S245+'Hidden calculations'!$E$46*S245^2+'Hidden calculations'!$G$46*S245^3</f>
        <v>33.84400000000006</v>
      </c>
      <c r="X245">
        <f>+'Hidden calculations'!$A$48+'Hidden calculations'!$C$48*S245+'Hidden calculations'!$E$48*S245^2+'Hidden calculations'!$G$48/S245</f>
        <v>41.15995793324192</v>
      </c>
      <c r="Y245">
        <f>+'Sheet to use'!$B$15</f>
        <v>50.1696867361928</v>
      </c>
      <c r="AA245">
        <f>IF('Sheet to use'!$C$19&gt;S245,MIN(Y245,'Sheet to use'!$C$22),0)</f>
        <v>0</v>
      </c>
      <c r="AB245">
        <f>IF('Sheet to use'!$C$19&gt;S245,MAX('Sheet to use'!$C$22-Y245,0),0)</f>
        <v>0</v>
      </c>
      <c r="AC245">
        <f>IF('Sheet to use'!$C$19&gt;S245,MAX(Y245-'Sheet to use'!$C$22,0),0)</f>
        <v>0</v>
      </c>
      <c r="AD245">
        <f>IF('Sheet to use'!$C$19=0,IF($S245&lt;'Hidden calculations'!$C$36,'Hidden calculations'!$D$36,W245),0)</f>
        <v>0</v>
      </c>
      <c r="AE245">
        <f>IF(AND('Sheet to use'!$C$19=0,$S245&lt;'Hidden calculations'!$C$36),'Hidden calculations'!$E$36-'Hidden calculations'!$D$36,0)</f>
        <v>0</v>
      </c>
    </row>
    <row r="246" spans="19:31" ht="12.75">
      <c r="S246">
        <f t="shared" si="4"/>
        <v>48.80000000000015</v>
      </c>
      <c r="T246">
        <f>+'Hidden calculations'!$A$40+'Hidden calculations'!$C$40*S246+'Hidden calculations'!$E$40*S246^2+'Hidden calculations'!$G$40*S246^3</f>
        <v>2011.1985777777863</v>
      </c>
      <c r="U246">
        <f>+'Hidden calculations'!$A$42+'Hidden calculations'!$C$42*S246+'Hidden calculations'!$E$42*S246^2+'Hidden calculations'!$G$42*S246^3</f>
        <v>54.31466666666695</v>
      </c>
      <c r="V246">
        <f>+'Hidden calculations'!$A$44+'Hidden calculations'!$C$44*S246+'Hidden calculations'!$E$44*S246^2+'Hidden calculations'!$G$44*S246^3</f>
        <v>1655.6430222222305</v>
      </c>
      <c r="W246">
        <f>+'Hidden calculations'!$A$46+'Hidden calculations'!$C$46*S246+'Hidden calculations'!$E$46*S246^2+'Hidden calculations'!$G$46*S246^3</f>
        <v>33.927111111111174</v>
      </c>
      <c r="X246">
        <f>+'Hidden calculations'!$A$48+'Hidden calculations'!$C$48*S246+'Hidden calculations'!$E$48*S246^2+'Hidden calculations'!$G$48/S246</f>
        <v>41.21308561020041</v>
      </c>
      <c r="Y246">
        <f>+'Sheet to use'!$B$15</f>
        <v>50.1696867361928</v>
      </c>
      <c r="AA246">
        <f>IF('Sheet to use'!$C$19&gt;S246,MIN(Y246,'Sheet to use'!$C$22),0)</f>
        <v>0</v>
      </c>
      <c r="AB246">
        <f>IF('Sheet to use'!$C$19&gt;S246,MAX('Sheet to use'!$C$22-Y246,0),0)</f>
        <v>0</v>
      </c>
      <c r="AC246">
        <f>IF('Sheet to use'!$C$19&gt;S246,MAX(Y246-'Sheet to use'!$C$22,0),0)</f>
        <v>0</v>
      </c>
      <c r="AD246">
        <f>IF('Sheet to use'!$C$19=0,IF($S246&lt;'Hidden calculations'!$C$36,'Hidden calculations'!$D$36,W246),0)</f>
        <v>0</v>
      </c>
      <c r="AE246">
        <f>IF(AND('Sheet to use'!$C$19=0,$S246&lt;'Hidden calculations'!$C$36),'Hidden calculations'!$E$36-'Hidden calculations'!$D$36,0)</f>
        <v>0</v>
      </c>
    </row>
    <row r="247" spans="19:31" ht="12.75">
      <c r="S247">
        <f t="shared" si="4"/>
        <v>49.000000000000156</v>
      </c>
      <c r="T247">
        <f>+'Hidden calculations'!$A$40+'Hidden calculations'!$C$40*S247+'Hidden calculations'!$E$40*S247^2+'Hidden calculations'!$G$40*S247^3</f>
        <v>2022.1000000000085</v>
      </c>
      <c r="U247">
        <f>+'Hidden calculations'!$A$42+'Hidden calculations'!$C$42*S247+'Hidden calculations'!$E$42*S247^2+'Hidden calculations'!$G$42*S247^3</f>
        <v>54.70000000000029</v>
      </c>
      <c r="V247">
        <f>+'Hidden calculations'!$A$44+'Hidden calculations'!$C$44*S247+'Hidden calculations'!$E$44*S247^2+'Hidden calculations'!$G$44*S247^3</f>
        <v>1666.544444444453</v>
      </c>
      <c r="W247">
        <f>+'Hidden calculations'!$A$46+'Hidden calculations'!$C$46*S247+'Hidden calculations'!$E$46*S247^2+'Hidden calculations'!$G$46*S247^3</f>
        <v>34.01111111111118</v>
      </c>
      <c r="X247">
        <f>+'Hidden calculations'!$A$48+'Hidden calculations'!$C$48*S247+'Hidden calculations'!$E$48*S247^2+'Hidden calculations'!$G$48/S247</f>
        <v>41.26734693877555</v>
      </c>
      <c r="Y247">
        <f>+'Sheet to use'!$B$15</f>
        <v>50.1696867361928</v>
      </c>
      <c r="AA247">
        <f>IF('Sheet to use'!$C$19&gt;S247,MIN(Y247,'Sheet to use'!$C$22),0)</f>
        <v>0</v>
      </c>
      <c r="AB247">
        <f>IF('Sheet to use'!$C$19&gt;S247,MAX('Sheet to use'!$C$22-Y247,0),0)</f>
        <v>0</v>
      </c>
      <c r="AC247">
        <f>IF('Sheet to use'!$C$19&gt;S247,MAX(Y247-'Sheet to use'!$C$22,0),0)</f>
        <v>0</v>
      </c>
      <c r="AD247">
        <f>IF('Sheet to use'!$C$19=0,IF($S247&lt;'Hidden calculations'!$C$36,'Hidden calculations'!$D$36,W247),0)</f>
        <v>0</v>
      </c>
      <c r="AE247">
        <f>IF(AND('Sheet to use'!$C$19=0,$S247&lt;'Hidden calculations'!$C$36),'Hidden calculations'!$E$36-'Hidden calculations'!$D$36,0)</f>
        <v>0</v>
      </c>
    </row>
    <row r="248" spans="19:31" ht="12.75">
      <c r="S248">
        <f t="shared" si="4"/>
        <v>49.20000000000016</v>
      </c>
      <c r="T248">
        <f>+'Hidden calculations'!$A$40+'Hidden calculations'!$C$40*S248+'Hidden calculations'!$E$40*S248^2+'Hidden calculations'!$G$40*S248^3</f>
        <v>2033.0787555555644</v>
      </c>
      <c r="U248">
        <f>+'Hidden calculations'!$A$42+'Hidden calculations'!$C$42*S248+'Hidden calculations'!$E$42*S248^2+'Hidden calculations'!$G$42*S248^3</f>
        <v>55.08800000000031</v>
      </c>
      <c r="V248">
        <f>+'Hidden calculations'!$A$44+'Hidden calculations'!$C$44*S248+'Hidden calculations'!$E$44*S248^2+'Hidden calculations'!$G$44*S248^3</f>
        <v>1677.5232000000087</v>
      </c>
      <c r="W248">
        <f>+'Hidden calculations'!$A$46+'Hidden calculations'!$C$46*S248+'Hidden calculations'!$E$46*S248^2+'Hidden calculations'!$G$46*S248^3</f>
        <v>34.09600000000006</v>
      </c>
      <c r="X248">
        <f>+'Hidden calculations'!$A$48+'Hidden calculations'!$C$48*S248+'Hidden calculations'!$E$48*S248^2+'Hidden calculations'!$G$48/S248</f>
        <v>41.32273893405605</v>
      </c>
      <c r="Y248">
        <f>+'Sheet to use'!$B$15</f>
        <v>50.1696867361928</v>
      </c>
      <c r="AA248">
        <f>IF('Sheet to use'!$C$19&gt;S248,MIN(Y248,'Sheet to use'!$C$22),0)</f>
        <v>0</v>
      </c>
      <c r="AB248">
        <f>IF('Sheet to use'!$C$19&gt;S248,MAX('Sheet to use'!$C$22-Y248,0),0)</f>
        <v>0</v>
      </c>
      <c r="AC248">
        <f>IF('Sheet to use'!$C$19&gt;S248,MAX(Y248-'Sheet to use'!$C$22,0),0)</f>
        <v>0</v>
      </c>
      <c r="AD248">
        <f>IF('Sheet to use'!$C$19=0,IF($S248&lt;'Hidden calculations'!$C$36,'Hidden calculations'!$D$36,W248),0)</f>
        <v>0</v>
      </c>
      <c r="AE248">
        <f>IF(AND('Sheet to use'!$C$19=0,$S248&lt;'Hidden calculations'!$C$36),'Hidden calculations'!$E$36-'Hidden calculations'!$D$36,0)</f>
        <v>0</v>
      </c>
    </row>
    <row r="249" spans="19:31" ht="12.75">
      <c r="S249">
        <f t="shared" si="4"/>
        <v>49.40000000000016</v>
      </c>
      <c r="T249">
        <f>+'Hidden calculations'!$A$40+'Hidden calculations'!$C$40*S249+'Hidden calculations'!$E$40*S249^2+'Hidden calculations'!$G$40*S249^3</f>
        <v>2044.1353777777867</v>
      </c>
      <c r="U249">
        <f>+'Hidden calculations'!$A$42+'Hidden calculations'!$C$42*S249+'Hidden calculations'!$E$42*S249^2+'Hidden calculations'!$G$42*S249^3</f>
        <v>55.47866666666698</v>
      </c>
      <c r="V249">
        <f>+'Hidden calculations'!$A$44+'Hidden calculations'!$C$44*S249+'Hidden calculations'!$E$44*S249^2+'Hidden calculations'!$G$44*S249^3</f>
        <v>1688.579822222231</v>
      </c>
      <c r="W249">
        <f>+'Hidden calculations'!$A$46+'Hidden calculations'!$C$46*S249+'Hidden calculations'!$E$46*S249^2+'Hidden calculations'!$G$46*S249^3</f>
        <v>34.181777777777846</v>
      </c>
      <c r="X249">
        <f>+'Hidden calculations'!$A$48+'Hidden calculations'!$C$48*S249+'Hidden calculations'!$E$48*S249^2+'Hidden calculations'!$G$48/S249</f>
        <v>41.37925865946924</v>
      </c>
      <c r="Y249">
        <f>+'Sheet to use'!$B$15</f>
        <v>50.1696867361928</v>
      </c>
      <c r="AA249">
        <f>IF('Sheet to use'!$C$19&gt;S249,MIN(Y249,'Sheet to use'!$C$22),0)</f>
        <v>0</v>
      </c>
      <c r="AB249">
        <f>IF('Sheet to use'!$C$19&gt;S249,MAX('Sheet to use'!$C$22-Y249,0),0)</f>
        <v>0</v>
      </c>
      <c r="AC249">
        <f>IF('Sheet to use'!$C$19&gt;S249,MAX(Y249-'Sheet to use'!$C$22,0),0)</f>
        <v>0</v>
      </c>
      <c r="AD249">
        <f>IF('Sheet to use'!$C$19=0,IF($S249&lt;'Hidden calculations'!$C$36,'Hidden calculations'!$D$36,W249),0)</f>
        <v>0</v>
      </c>
      <c r="AE249">
        <f>IF(AND('Sheet to use'!$C$19=0,$S249&lt;'Hidden calculations'!$C$36),'Hidden calculations'!$E$36-'Hidden calculations'!$D$36,0)</f>
        <v>0</v>
      </c>
    </row>
    <row r="250" spans="19:31" ht="12.75">
      <c r="S250">
        <f t="shared" si="4"/>
        <v>49.600000000000165</v>
      </c>
      <c r="T250">
        <f>+'Hidden calculations'!$A$40+'Hidden calculations'!$C$40*S250+'Hidden calculations'!$E$40*S250^2+'Hidden calculations'!$G$40*S250^3</f>
        <v>2055.2704000000094</v>
      </c>
      <c r="U250">
        <f>+'Hidden calculations'!$A$42+'Hidden calculations'!$C$42*S250+'Hidden calculations'!$E$42*S250^2+'Hidden calculations'!$G$42*S250^3</f>
        <v>55.87200000000031</v>
      </c>
      <c r="V250">
        <f>+'Hidden calculations'!$A$44+'Hidden calculations'!$C$44*S250+'Hidden calculations'!$E$44*S250^2+'Hidden calculations'!$G$44*S250^3</f>
        <v>1699.7148444444535</v>
      </c>
      <c r="W250">
        <f>+'Hidden calculations'!$A$46+'Hidden calculations'!$C$46*S250+'Hidden calculations'!$E$46*S250^2+'Hidden calculations'!$G$46*S250^3</f>
        <v>34.26844444444451</v>
      </c>
      <c r="X250">
        <f>+'Hidden calculations'!$A$48+'Hidden calculations'!$C$48*S250+'Hidden calculations'!$E$48*S250^2+'Hidden calculations'!$G$48/S250</f>
        <v>41.436903225806496</v>
      </c>
      <c r="Y250">
        <f>+'Sheet to use'!$B$15</f>
        <v>50.1696867361928</v>
      </c>
      <c r="AA250">
        <f>IF('Sheet to use'!$C$19&gt;S250,MIN(Y250,'Sheet to use'!$C$22),0)</f>
        <v>0</v>
      </c>
      <c r="AB250">
        <f>IF('Sheet to use'!$C$19&gt;S250,MAX('Sheet to use'!$C$22-Y250,0),0)</f>
        <v>0</v>
      </c>
      <c r="AC250">
        <f>IF('Sheet to use'!$C$19&gt;S250,MAX(Y250-'Sheet to use'!$C$22,0),0)</f>
        <v>0</v>
      </c>
      <c r="AD250">
        <f>IF('Sheet to use'!$C$19=0,IF($S250&lt;'Hidden calculations'!$C$36,'Hidden calculations'!$D$36,W250),0)</f>
        <v>0</v>
      </c>
      <c r="AE250">
        <f>IF(AND('Sheet to use'!$C$19=0,$S250&lt;'Hidden calculations'!$C$36),'Hidden calculations'!$E$36-'Hidden calculations'!$D$36,0)</f>
        <v>0</v>
      </c>
    </row>
    <row r="251" spans="19:31" ht="12.75">
      <c r="S251">
        <f t="shared" si="4"/>
        <v>49.80000000000017</v>
      </c>
      <c r="T251">
        <f>+'Hidden calculations'!$A$40+'Hidden calculations'!$C$40*S251+'Hidden calculations'!$E$40*S251^2+'Hidden calculations'!$G$40*S251^3</f>
        <v>2066.4843555555653</v>
      </c>
      <c r="U251">
        <f>+'Hidden calculations'!$A$42+'Hidden calculations'!$C$42*S251+'Hidden calculations'!$E$42*S251^2+'Hidden calculations'!$G$42*S251^3</f>
        <v>56.26800000000033</v>
      </c>
      <c r="V251">
        <f>+'Hidden calculations'!$A$44+'Hidden calculations'!$C$44*S251+'Hidden calculations'!$E$44*S251^2+'Hidden calculations'!$G$44*S251^3</f>
        <v>1710.9288000000095</v>
      </c>
      <c r="W251">
        <f>+'Hidden calculations'!$A$46+'Hidden calculations'!$C$46*S251+'Hidden calculations'!$E$46*S251^2+'Hidden calculations'!$G$46*S251^3</f>
        <v>34.35600000000007</v>
      </c>
      <c r="X251">
        <f>+'Hidden calculations'!$A$48+'Hidden calculations'!$C$48*S251+'Hidden calculations'!$E$48*S251^2+'Hidden calculations'!$G$48/S251</f>
        <v>41.49566979027225</v>
      </c>
      <c r="Y251">
        <f>+'Sheet to use'!$B$15</f>
        <v>50.1696867361928</v>
      </c>
      <c r="AA251">
        <f>IF('Sheet to use'!$C$19&gt;S251,MIN(Y251,'Sheet to use'!$C$22),0)</f>
        <v>0</v>
      </c>
      <c r="AB251">
        <f>IF('Sheet to use'!$C$19&gt;S251,MAX('Sheet to use'!$C$22-Y251,0),0)</f>
        <v>0</v>
      </c>
      <c r="AC251">
        <f>IF('Sheet to use'!$C$19&gt;S251,MAX(Y251-'Sheet to use'!$C$22,0),0)</f>
        <v>0</v>
      </c>
      <c r="AD251">
        <f>IF('Sheet to use'!$C$19=0,IF($S251&lt;'Hidden calculations'!$C$36,'Hidden calculations'!$D$36,W251),0)</f>
        <v>0</v>
      </c>
      <c r="AE251">
        <f>IF(AND('Sheet to use'!$C$19=0,$S251&lt;'Hidden calculations'!$C$36),'Hidden calculations'!$E$36-'Hidden calculations'!$D$36,0)</f>
        <v>0</v>
      </c>
    </row>
    <row r="252" spans="19:31" ht="12.75">
      <c r="S252">
        <f t="shared" si="4"/>
        <v>50.00000000000017</v>
      </c>
      <c r="T252">
        <f>+'Hidden calculations'!$A$40+'Hidden calculations'!$C$40*S252+'Hidden calculations'!$E$40*S252^2+'Hidden calculations'!$G$40*S252^3</f>
        <v>2077.7777777777874</v>
      </c>
      <c r="U252">
        <f>+'Hidden calculations'!$A$42+'Hidden calculations'!$C$42*S252+'Hidden calculations'!$E$42*S252^2+'Hidden calculations'!$G$42*S252^3</f>
        <v>56.66666666666701</v>
      </c>
      <c r="V252">
        <f>+'Hidden calculations'!$A$44+'Hidden calculations'!$C$44*S252+'Hidden calculations'!$E$44*S252^2+'Hidden calculations'!$G$44*S252^3</f>
        <v>1722.2222222222317</v>
      </c>
      <c r="W252">
        <f>+'Hidden calculations'!$A$46+'Hidden calculations'!$C$46*S252+'Hidden calculations'!$E$46*S252^2+'Hidden calculations'!$G$46*S252^3</f>
        <v>34.44444444444452</v>
      </c>
      <c r="X252">
        <f>+'Hidden calculations'!$A$48+'Hidden calculations'!$C$48*S252+'Hidden calculations'!$E$48*S252^2+'Hidden calculations'!$G$48/S252</f>
        <v>41.555555555555614</v>
      </c>
      <c r="Y252">
        <f>+'Sheet to use'!$B$15</f>
        <v>50.1696867361928</v>
      </c>
      <c r="AA252">
        <f>IF('Sheet to use'!$C$19&gt;S252,MIN(Y252,'Sheet to use'!$C$22),0)</f>
        <v>0</v>
      </c>
      <c r="AB252">
        <f>IF('Sheet to use'!$C$19&gt;S252,MAX('Sheet to use'!$C$22-Y252,0),0)</f>
        <v>0</v>
      </c>
      <c r="AC252">
        <f>IF('Sheet to use'!$C$19&gt;S252,MAX(Y252-'Sheet to use'!$C$22,0),0)</f>
        <v>0</v>
      </c>
      <c r="AD252">
        <f>IF('Sheet to use'!$C$19=0,IF($S252&lt;'Hidden calculations'!$C$36,'Hidden calculations'!$D$36,W252),0)</f>
        <v>0</v>
      </c>
      <c r="AE252">
        <f>IF(AND('Sheet to use'!$C$19=0,$S252&lt;'Hidden calculations'!$C$36),'Hidden calculations'!$E$36-'Hidden calculations'!$D$36,0)</f>
        <v>0</v>
      </c>
    </row>
    <row r="253" spans="19:31" ht="12.75">
      <c r="S253">
        <f t="shared" si="4"/>
        <v>50.20000000000017</v>
      </c>
      <c r="T253">
        <f>+'Hidden calculations'!$A$40+'Hidden calculations'!$C$40*S253+'Hidden calculations'!$E$40*S253^2+'Hidden calculations'!$G$40*S253^3</f>
        <v>2089.15120000001</v>
      </c>
      <c r="U253">
        <f>+'Hidden calculations'!$A$42+'Hidden calculations'!$C$42*S253+'Hidden calculations'!$E$42*S253^2+'Hidden calculations'!$G$42*S253^3</f>
        <v>57.068000000000325</v>
      </c>
      <c r="V253">
        <f>+'Hidden calculations'!$A$44+'Hidden calculations'!$C$44*S253+'Hidden calculations'!$E$44*S253^2+'Hidden calculations'!$G$44*S253^3</f>
        <v>1733.5956444444541</v>
      </c>
      <c r="W253">
        <f>+'Hidden calculations'!$A$46+'Hidden calculations'!$C$46*S253+'Hidden calculations'!$E$46*S253^2+'Hidden calculations'!$G$46*S253^3</f>
        <v>34.53377777777784</v>
      </c>
      <c r="X253">
        <f>+'Hidden calculations'!$A$48+'Hidden calculations'!$C$48*S253+'Hidden calculations'!$E$48*S253^2+'Hidden calculations'!$G$48/S253</f>
        <v>41.616557768924345</v>
      </c>
      <c r="Y253">
        <f>+'Sheet to use'!$B$15</f>
        <v>50.1696867361928</v>
      </c>
      <c r="AA253">
        <f>IF('Sheet to use'!$C$19&gt;S253,MIN(Y253,'Sheet to use'!$C$22),0)</f>
        <v>0</v>
      </c>
      <c r="AB253">
        <f>IF('Sheet to use'!$C$19&gt;S253,MAX('Sheet to use'!$C$22-Y253,0),0)</f>
        <v>0</v>
      </c>
      <c r="AC253">
        <f>IF('Sheet to use'!$C$19&gt;S253,MAX(Y253-'Sheet to use'!$C$22,0),0)</f>
        <v>0</v>
      </c>
      <c r="AD253">
        <f>IF('Sheet to use'!$C$19=0,IF($S253&lt;'Hidden calculations'!$C$36,'Hidden calculations'!$D$36,W253),0)</f>
        <v>0</v>
      </c>
      <c r="AE253">
        <f>IF(AND('Sheet to use'!$C$19=0,$S253&lt;'Hidden calculations'!$C$36),'Hidden calculations'!$E$36-'Hidden calculations'!$D$36,0)</f>
        <v>0</v>
      </c>
    </row>
    <row r="254" spans="19:31" ht="12.75">
      <c r="S254">
        <f t="shared" si="4"/>
        <v>50.400000000000176</v>
      </c>
      <c r="T254">
        <f>+'Hidden calculations'!$A$40+'Hidden calculations'!$C$40*S254+'Hidden calculations'!$E$40*S254^2+'Hidden calculations'!$G$40*S254^3</f>
        <v>2100.605155555566</v>
      </c>
      <c r="U254">
        <f>+'Hidden calculations'!$A$42+'Hidden calculations'!$C$42*S254+'Hidden calculations'!$E$42*S254^2+'Hidden calculations'!$G$42*S254^3</f>
        <v>57.472000000000335</v>
      </c>
      <c r="V254">
        <f>+'Hidden calculations'!$A$44+'Hidden calculations'!$C$44*S254+'Hidden calculations'!$E$44*S254^2+'Hidden calculations'!$G$44*S254^3</f>
        <v>1745.04960000001</v>
      </c>
      <c r="W254">
        <f>+'Hidden calculations'!$A$46+'Hidden calculations'!$C$46*S254+'Hidden calculations'!$E$46*S254^2+'Hidden calculations'!$G$46*S254^3</f>
        <v>34.62400000000007</v>
      </c>
      <c r="X254">
        <f>+'Hidden calculations'!$A$48+'Hidden calculations'!$C$48*S254+'Hidden calculations'!$E$48*S254^2+'Hidden calculations'!$G$48/S254</f>
        <v>41.67867372134044</v>
      </c>
      <c r="Y254">
        <f>+'Sheet to use'!$B$15</f>
        <v>50.1696867361928</v>
      </c>
      <c r="AA254">
        <f>IF('Sheet to use'!$C$19&gt;S254,MIN(Y254,'Sheet to use'!$C$22),0)</f>
        <v>0</v>
      </c>
      <c r="AB254">
        <f>IF('Sheet to use'!$C$19&gt;S254,MAX('Sheet to use'!$C$22-Y254,0),0)</f>
        <v>0</v>
      </c>
      <c r="AC254">
        <f>IF('Sheet to use'!$C$19&gt;S254,MAX(Y254-'Sheet to use'!$C$22,0),0)</f>
        <v>0</v>
      </c>
      <c r="AD254">
        <f>IF('Sheet to use'!$C$19=0,IF($S254&lt;'Hidden calculations'!$C$36,'Hidden calculations'!$D$36,W254),0)</f>
        <v>0</v>
      </c>
      <c r="AE254">
        <f>IF(AND('Sheet to use'!$C$19=0,$S254&lt;'Hidden calculations'!$C$36),'Hidden calculations'!$E$36-'Hidden calculations'!$D$36,0)</f>
        <v>0</v>
      </c>
    </row>
    <row r="255" spans="19:31" ht="12.75">
      <c r="S255">
        <f t="shared" si="4"/>
        <v>50.60000000000018</v>
      </c>
      <c r="T255">
        <f>+'Hidden calculations'!$A$40+'Hidden calculations'!$C$40*S255+'Hidden calculations'!$E$40*S255^2+'Hidden calculations'!$G$40*S255^3</f>
        <v>2112.1401777777883</v>
      </c>
      <c r="U255">
        <f>+'Hidden calculations'!$A$42+'Hidden calculations'!$C$42*S255+'Hidden calculations'!$E$42*S255^2+'Hidden calculations'!$G$42*S255^3</f>
        <v>57.87866666666703</v>
      </c>
      <c r="V255">
        <f>+'Hidden calculations'!$A$44+'Hidden calculations'!$C$44*S255+'Hidden calculations'!$E$44*S255^2+'Hidden calculations'!$G$44*S255^3</f>
        <v>1756.5846222222326</v>
      </c>
      <c r="W255">
        <f>+'Hidden calculations'!$A$46+'Hidden calculations'!$C$46*S255+'Hidden calculations'!$E$46*S255^2+'Hidden calculations'!$G$46*S255^3</f>
        <v>34.7151111111112</v>
      </c>
      <c r="X255">
        <f>+'Hidden calculations'!$A$48+'Hidden calculations'!$C$48*S255+'Hidden calculations'!$E$48*S255^2+'Hidden calculations'!$G$48/S255</f>
        <v>41.741900746596464</v>
      </c>
      <c r="Y255">
        <f>+'Sheet to use'!$B$15</f>
        <v>50.1696867361928</v>
      </c>
      <c r="AA255">
        <f>IF('Sheet to use'!$C$19&gt;S255,MIN(Y255,'Sheet to use'!$C$22),0)</f>
        <v>0</v>
      </c>
      <c r="AB255">
        <f>IF('Sheet to use'!$C$19&gt;S255,MAX('Sheet to use'!$C$22-Y255,0),0)</f>
        <v>0</v>
      </c>
      <c r="AC255">
        <f>IF('Sheet to use'!$C$19&gt;S255,MAX(Y255-'Sheet to use'!$C$22,0),0)</f>
        <v>0</v>
      </c>
      <c r="AD255">
        <f>IF('Sheet to use'!$C$19=0,IF($S255&lt;'Hidden calculations'!$C$36,'Hidden calculations'!$D$36,W255),0)</f>
        <v>0</v>
      </c>
      <c r="AE255">
        <f>IF(AND('Sheet to use'!$C$19=0,$S255&lt;'Hidden calculations'!$C$36),'Hidden calculations'!$E$36-'Hidden calculations'!$D$36,0)</f>
        <v>0</v>
      </c>
    </row>
    <row r="256" spans="19:31" ht="12.75">
      <c r="S256">
        <f t="shared" si="4"/>
        <v>50.80000000000018</v>
      </c>
      <c r="T256">
        <f>+'Hidden calculations'!$A$40+'Hidden calculations'!$C$40*S256+'Hidden calculations'!$E$40*S256^2+'Hidden calculations'!$G$40*S256^3</f>
        <v>2123.7568000000106</v>
      </c>
      <c r="U256">
        <f>+'Hidden calculations'!$A$42+'Hidden calculations'!$C$42*S256+'Hidden calculations'!$E$42*S256^2+'Hidden calculations'!$G$42*S256^3</f>
        <v>58.288000000000366</v>
      </c>
      <c r="V256">
        <f>+'Hidden calculations'!$A$44+'Hidden calculations'!$C$44*S256+'Hidden calculations'!$E$44*S256^2+'Hidden calculations'!$G$44*S256^3</f>
        <v>1768.201244444455</v>
      </c>
      <c r="W256">
        <f>+'Hidden calculations'!$A$46+'Hidden calculations'!$C$46*S256+'Hidden calculations'!$E$46*S256^2+'Hidden calculations'!$G$46*S256^3</f>
        <v>34.80711111111119</v>
      </c>
      <c r="X256">
        <f>+'Hidden calculations'!$A$48+'Hidden calculations'!$C$48*S256+'Hidden calculations'!$E$48*S256^2+'Hidden calculations'!$G$48/S256</f>
        <v>41.8062362204725</v>
      </c>
      <c r="Y256">
        <f>+'Sheet to use'!$B$15</f>
        <v>50.1696867361928</v>
      </c>
      <c r="AA256">
        <f>IF('Sheet to use'!$C$19&gt;S256,MIN(Y256,'Sheet to use'!$C$22),0)</f>
        <v>0</v>
      </c>
      <c r="AB256">
        <f>IF('Sheet to use'!$C$19&gt;S256,MAX('Sheet to use'!$C$22-Y256,0),0)</f>
        <v>0</v>
      </c>
      <c r="AC256">
        <f>IF('Sheet to use'!$C$19&gt;S256,MAX(Y256-'Sheet to use'!$C$22,0),0)</f>
        <v>0</v>
      </c>
      <c r="AD256">
        <f>IF('Sheet to use'!$C$19=0,IF($S256&lt;'Hidden calculations'!$C$36,'Hidden calculations'!$D$36,W256),0)</f>
        <v>0</v>
      </c>
      <c r="AE256">
        <f>IF(AND('Sheet to use'!$C$19=0,$S256&lt;'Hidden calculations'!$C$36),'Hidden calculations'!$E$36-'Hidden calculations'!$D$36,0)</f>
        <v>0</v>
      </c>
    </row>
    <row r="257" spans="19:31" ht="12.75">
      <c r="S257">
        <f t="shared" si="4"/>
        <v>51.000000000000185</v>
      </c>
      <c r="T257">
        <f>+'Hidden calculations'!$A$40+'Hidden calculations'!$C$40*S257+'Hidden calculations'!$E$40*S257^2+'Hidden calculations'!$G$40*S257^3</f>
        <v>2135.455555555566</v>
      </c>
      <c r="U257">
        <f>+'Hidden calculations'!$A$42+'Hidden calculations'!$C$42*S257+'Hidden calculations'!$E$42*S257^2+'Hidden calculations'!$G$42*S257^3</f>
        <v>58.70000000000036</v>
      </c>
      <c r="V257">
        <f>+'Hidden calculations'!$A$44+'Hidden calculations'!$C$44*S257+'Hidden calculations'!$E$44*S257^2+'Hidden calculations'!$G$44*S257^3</f>
        <v>1779.9000000000106</v>
      </c>
      <c r="W257">
        <f>+'Hidden calculations'!$A$46+'Hidden calculations'!$C$46*S257+'Hidden calculations'!$E$46*S257^2+'Hidden calculations'!$G$46*S257^3</f>
        <v>34.90000000000008</v>
      </c>
      <c r="X257">
        <f>+'Hidden calculations'!$A$48+'Hidden calculations'!$C$48*S257+'Hidden calculations'!$E$48*S257^2+'Hidden calculations'!$G$48/S257</f>
        <v>41.87167755991291</v>
      </c>
      <c r="Y257">
        <f>+'Sheet to use'!$B$15</f>
        <v>50.1696867361928</v>
      </c>
      <c r="AA257">
        <f>IF('Sheet to use'!$C$19&gt;S257,MIN(Y257,'Sheet to use'!$C$22),0)</f>
        <v>0</v>
      </c>
      <c r="AB257">
        <f>IF('Sheet to use'!$C$19&gt;S257,MAX('Sheet to use'!$C$22-Y257,0),0)</f>
        <v>0</v>
      </c>
      <c r="AC257">
        <f>IF('Sheet to use'!$C$19&gt;S257,MAX(Y257-'Sheet to use'!$C$22,0),0)</f>
        <v>0</v>
      </c>
      <c r="AD257">
        <f>IF('Sheet to use'!$C$19=0,IF($S257&lt;'Hidden calculations'!$C$36,'Hidden calculations'!$D$36,W257),0)</f>
        <v>0</v>
      </c>
      <c r="AE257">
        <f>IF(AND('Sheet to use'!$C$19=0,$S257&lt;'Hidden calculations'!$C$36),'Hidden calculations'!$E$36-'Hidden calculations'!$D$36,0)</f>
        <v>0</v>
      </c>
    </row>
    <row r="258" spans="19:31" ht="12.75">
      <c r="S258">
        <f t="shared" si="4"/>
        <v>51.20000000000019</v>
      </c>
      <c r="T258">
        <f>+'Hidden calculations'!$A$40+'Hidden calculations'!$C$40*S258+'Hidden calculations'!$E$40*S258^2+'Hidden calculations'!$G$40*S258^3</f>
        <v>2147.2369777777885</v>
      </c>
      <c r="U258">
        <f>+'Hidden calculations'!$A$42+'Hidden calculations'!$C$42*S258+'Hidden calculations'!$E$42*S258^2+'Hidden calculations'!$G$42*S258^3</f>
        <v>59.11466666666705</v>
      </c>
      <c r="V258">
        <f>+'Hidden calculations'!$A$44+'Hidden calculations'!$C$44*S258+'Hidden calculations'!$E$44*S258^2+'Hidden calculations'!$G$44*S258^3</f>
        <v>1791.6814222222326</v>
      </c>
      <c r="W258">
        <f>+'Hidden calculations'!$A$46+'Hidden calculations'!$C$46*S258+'Hidden calculations'!$E$46*S258^2+'Hidden calculations'!$G$46*S258^3</f>
        <v>34.993777777777865</v>
      </c>
      <c r="X258">
        <f>+'Hidden calculations'!$A$48+'Hidden calculations'!$C$48*S258+'Hidden calculations'!$E$48*S258^2+'Hidden calculations'!$G$48/S258</f>
        <v>41.93822222222229</v>
      </c>
      <c r="Y258">
        <f>+'Sheet to use'!$B$15</f>
        <v>50.1696867361928</v>
      </c>
      <c r="AA258">
        <f>IF('Sheet to use'!$C$19&gt;S258,MIN(Y258,'Sheet to use'!$C$22),0)</f>
        <v>0</v>
      </c>
      <c r="AB258">
        <f>IF('Sheet to use'!$C$19&gt;S258,MAX('Sheet to use'!$C$22-Y258,0),0)</f>
        <v>0</v>
      </c>
      <c r="AC258">
        <f>IF('Sheet to use'!$C$19&gt;S258,MAX(Y258-'Sheet to use'!$C$22,0),0)</f>
        <v>0</v>
      </c>
      <c r="AD258">
        <f>IF('Sheet to use'!$C$19=0,IF($S258&lt;'Hidden calculations'!$C$36,'Hidden calculations'!$D$36,W258),0)</f>
        <v>0</v>
      </c>
      <c r="AE258">
        <f>IF(AND('Sheet to use'!$C$19=0,$S258&lt;'Hidden calculations'!$C$36),'Hidden calculations'!$E$36-'Hidden calculations'!$D$36,0)</f>
        <v>0</v>
      </c>
    </row>
    <row r="259" spans="19:31" ht="12.75">
      <c r="S259">
        <f aca="true" t="shared" si="5" ref="S259:S302">0.2+S258</f>
        <v>51.40000000000019</v>
      </c>
      <c r="T259">
        <f>+'Hidden calculations'!$A$40+'Hidden calculations'!$C$40*S259+'Hidden calculations'!$E$40*S259^2+'Hidden calculations'!$G$40*S259^3</f>
        <v>2159.1016000000113</v>
      </c>
      <c r="U259">
        <f>+'Hidden calculations'!$A$42+'Hidden calculations'!$C$42*S259+'Hidden calculations'!$E$42*S259^2+'Hidden calculations'!$G$42*S259^3</f>
        <v>59.53200000000038</v>
      </c>
      <c r="V259">
        <f>+'Hidden calculations'!$A$44+'Hidden calculations'!$C$44*S259+'Hidden calculations'!$E$44*S259^2+'Hidden calculations'!$G$44*S259^3</f>
        <v>1803.5460444444557</v>
      </c>
      <c r="W259">
        <f>+'Hidden calculations'!$A$46+'Hidden calculations'!$C$46*S259+'Hidden calculations'!$E$46*S259^2+'Hidden calculations'!$G$46*S259^3</f>
        <v>35.088444444444534</v>
      </c>
      <c r="X259">
        <f>+'Hidden calculations'!$A$48+'Hidden calculations'!$C$48*S259+'Hidden calculations'!$E$48*S259^2+'Hidden calculations'!$G$48/S259</f>
        <v>42.00586770428022</v>
      </c>
      <c r="Y259">
        <f>+'Sheet to use'!$B$15</f>
        <v>50.1696867361928</v>
      </c>
      <c r="AA259">
        <f>IF('Sheet to use'!$C$19&gt;S259,MIN(Y259,'Sheet to use'!$C$22),0)</f>
        <v>0</v>
      </c>
      <c r="AB259">
        <f>IF('Sheet to use'!$C$19&gt;S259,MAX('Sheet to use'!$C$22-Y259,0),0)</f>
        <v>0</v>
      </c>
      <c r="AC259">
        <f>IF('Sheet to use'!$C$19&gt;S259,MAX(Y259-'Sheet to use'!$C$22,0),0)</f>
        <v>0</v>
      </c>
      <c r="AD259">
        <f>IF('Sheet to use'!$C$19=0,IF($S259&lt;'Hidden calculations'!$C$36,'Hidden calculations'!$D$36,W259),0)</f>
        <v>0</v>
      </c>
      <c r="AE259">
        <f>IF(AND('Sheet to use'!$C$19=0,$S259&lt;'Hidden calculations'!$C$36),'Hidden calculations'!$E$36-'Hidden calculations'!$D$36,0)</f>
        <v>0</v>
      </c>
    </row>
    <row r="260" spans="19:31" ht="12.75">
      <c r="S260">
        <f t="shared" si="5"/>
        <v>51.60000000000019</v>
      </c>
      <c r="T260">
        <f>+'Hidden calculations'!$A$40+'Hidden calculations'!$C$40*S260+'Hidden calculations'!$E$40*S260^2+'Hidden calculations'!$G$40*S260^3</f>
        <v>2171.049955555567</v>
      </c>
      <c r="U260">
        <f>+'Hidden calculations'!$A$42+'Hidden calculations'!$C$42*S260+'Hidden calculations'!$E$42*S260^2+'Hidden calculations'!$G$42*S260^3</f>
        <v>59.952000000000396</v>
      </c>
      <c r="V260">
        <f>+'Hidden calculations'!$A$44+'Hidden calculations'!$C$44*S260+'Hidden calculations'!$E$44*S260^2+'Hidden calculations'!$G$44*S260^3</f>
        <v>1815.4944000000112</v>
      </c>
      <c r="W260">
        <f>+'Hidden calculations'!$A$46+'Hidden calculations'!$C$46*S260+'Hidden calculations'!$E$46*S260^2+'Hidden calculations'!$G$46*S260^3</f>
        <v>35.18400000000009</v>
      </c>
      <c r="X260">
        <f>+'Hidden calculations'!$A$48+'Hidden calculations'!$C$48*S260+'Hidden calculations'!$E$48*S260^2+'Hidden calculations'!$G$48/S260</f>
        <v>42.0746115417744</v>
      </c>
      <c r="Y260">
        <f>+'Sheet to use'!$B$15</f>
        <v>50.1696867361928</v>
      </c>
      <c r="AA260">
        <f>IF('Sheet to use'!$C$19&gt;S260,MIN(Y260,'Sheet to use'!$C$22),0)</f>
        <v>0</v>
      </c>
      <c r="AB260">
        <f>IF('Sheet to use'!$C$19&gt;S260,MAX('Sheet to use'!$C$22-Y260,0),0)</f>
        <v>0</v>
      </c>
      <c r="AC260">
        <f>IF('Sheet to use'!$C$19&gt;S260,MAX(Y260-'Sheet to use'!$C$22,0),0)</f>
        <v>0</v>
      </c>
      <c r="AD260">
        <f>IF('Sheet to use'!$C$19=0,IF($S260&lt;'Hidden calculations'!$C$36,'Hidden calculations'!$D$36,W260),0)</f>
        <v>0</v>
      </c>
      <c r="AE260">
        <f>IF(AND('Sheet to use'!$C$19=0,$S260&lt;'Hidden calculations'!$C$36),'Hidden calculations'!$E$36-'Hidden calculations'!$D$36,0)</f>
        <v>0</v>
      </c>
    </row>
    <row r="261" spans="19:31" ht="12.75">
      <c r="S261">
        <f t="shared" si="5"/>
        <v>51.800000000000196</v>
      </c>
      <c r="T261">
        <f>+'Hidden calculations'!$A$40+'Hidden calculations'!$C$40*S261+'Hidden calculations'!$E$40*S261^2+'Hidden calculations'!$G$40*S261^3</f>
        <v>2183.082577777789</v>
      </c>
      <c r="U261">
        <f>+'Hidden calculations'!$A$42+'Hidden calculations'!$C$42*S261+'Hidden calculations'!$E$42*S261^2+'Hidden calculations'!$G$42*S261^3</f>
        <v>60.37466666666707</v>
      </c>
      <c r="V261">
        <f>+'Hidden calculations'!$A$44+'Hidden calculations'!$C$44*S261+'Hidden calculations'!$E$44*S261^2+'Hidden calculations'!$G$44*S261^3</f>
        <v>1827.5270222222337</v>
      </c>
      <c r="W261">
        <f>+'Hidden calculations'!$A$46+'Hidden calculations'!$C$46*S261+'Hidden calculations'!$E$46*S261^2+'Hidden calculations'!$G$46*S261^3</f>
        <v>35.28044444444454</v>
      </c>
      <c r="X261">
        <f>+'Hidden calculations'!$A$48+'Hidden calculations'!$C$48*S261+'Hidden calculations'!$E$48*S261^2+'Hidden calculations'!$G$48/S261</f>
        <v>42.14445130845138</v>
      </c>
      <c r="Y261">
        <f>+'Sheet to use'!$B$15</f>
        <v>50.1696867361928</v>
      </c>
      <c r="AA261">
        <f>IF('Sheet to use'!$C$19&gt;S261,MIN(Y261,'Sheet to use'!$C$22),0)</f>
        <v>0</v>
      </c>
      <c r="AB261">
        <f>IF('Sheet to use'!$C$19&gt;S261,MAX('Sheet to use'!$C$22-Y261,0),0)</f>
        <v>0</v>
      </c>
      <c r="AC261">
        <f>IF('Sheet to use'!$C$19&gt;S261,MAX(Y261-'Sheet to use'!$C$22,0),0)</f>
        <v>0</v>
      </c>
      <c r="AD261">
        <f>IF('Sheet to use'!$C$19=0,IF($S261&lt;'Hidden calculations'!$C$36,'Hidden calculations'!$D$36,W261),0)</f>
        <v>0</v>
      </c>
      <c r="AE261">
        <f>IF(AND('Sheet to use'!$C$19=0,$S261&lt;'Hidden calculations'!$C$36),'Hidden calculations'!$E$36-'Hidden calculations'!$D$36,0)</f>
        <v>0</v>
      </c>
    </row>
    <row r="262" spans="19:31" ht="12.75">
      <c r="S262">
        <f t="shared" si="5"/>
        <v>52.0000000000002</v>
      </c>
      <c r="T262">
        <f>+'Hidden calculations'!$A$40+'Hidden calculations'!$C$40*S262+'Hidden calculations'!$E$40*S262^2+'Hidden calculations'!$G$40*S262^3</f>
        <v>2195.2000000000126</v>
      </c>
      <c r="U262">
        <f>+'Hidden calculations'!$A$42+'Hidden calculations'!$C$42*S262+'Hidden calculations'!$E$42*S262^2+'Hidden calculations'!$G$42*S262^3</f>
        <v>60.80000000000042</v>
      </c>
      <c r="V262">
        <f>+'Hidden calculations'!$A$44+'Hidden calculations'!$C$44*S262+'Hidden calculations'!$E$44*S262^2+'Hidden calculations'!$G$44*S262^3</f>
        <v>1839.6444444444567</v>
      </c>
      <c r="W262">
        <f>+'Hidden calculations'!$A$46+'Hidden calculations'!$C$46*S262+'Hidden calculations'!$E$46*S262^2+'Hidden calculations'!$G$46*S262^3</f>
        <v>35.37777777777787</v>
      </c>
      <c r="X262">
        <f>+'Hidden calculations'!$A$48+'Hidden calculations'!$C$48*S262+'Hidden calculations'!$E$48*S262^2+'Hidden calculations'!$G$48/S262</f>
        <v>42.215384615384686</v>
      </c>
      <c r="Y262">
        <f>+'Sheet to use'!$B$15</f>
        <v>50.1696867361928</v>
      </c>
      <c r="AA262">
        <f>IF('Sheet to use'!$C$19&gt;S262,MIN(Y262,'Sheet to use'!$C$22),0)</f>
        <v>0</v>
      </c>
      <c r="AB262">
        <f>IF('Sheet to use'!$C$19&gt;S262,MAX('Sheet to use'!$C$22-Y262,0),0)</f>
        <v>0</v>
      </c>
      <c r="AC262">
        <f>IF('Sheet to use'!$C$19&gt;S262,MAX(Y262-'Sheet to use'!$C$22,0),0)</f>
        <v>0</v>
      </c>
      <c r="AD262">
        <f>IF('Sheet to use'!$C$19=0,IF($S262&lt;'Hidden calculations'!$C$36,'Hidden calculations'!$D$36,W262),0)</f>
        <v>0</v>
      </c>
      <c r="AE262">
        <f>IF(AND('Sheet to use'!$C$19=0,$S262&lt;'Hidden calculations'!$C$36),'Hidden calculations'!$E$36-'Hidden calculations'!$D$36,0)</f>
        <v>0</v>
      </c>
    </row>
    <row r="263" spans="19:31" ht="12.75">
      <c r="S263">
        <f t="shared" si="5"/>
        <v>52.2000000000002</v>
      </c>
      <c r="T263">
        <f>+'Hidden calculations'!$A$40+'Hidden calculations'!$C$40*S263+'Hidden calculations'!$E$40*S263^2+'Hidden calculations'!$G$40*S263^3</f>
        <v>2207.4027555555676</v>
      </c>
      <c r="U263">
        <f>+'Hidden calculations'!$A$42+'Hidden calculations'!$C$42*S263+'Hidden calculations'!$E$42*S263^2+'Hidden calculations'!$G$42*S263^3</f>
        <v>61.22800000000042</v>
      </c>
      <c r="V263">
        <f>+'Hidden calculations'!$A$44+'Hidden calculations'!$C$44*S263+'Hidden calculations'!$E$44*S263^2+'Hidden calculations'!$G$44*S263^3</f>
        <v>1851.8472000000122</v>
      </c>
      <c r="W263">
        <f>+'Hidden calculations'!$A$46+'Hidden calculations'!$C$46*S263+'Hidden calculations'!$E$46*S263^2+'Hidden calculations'!$G$46*S263^3</f>
        <v>35.4760000000001</v>
      </c>
      <c r="X263">
        <f>+'Hidden calculations'!$A$48+'Hidden calculations'!$C$48*S263+'Hidden calculations'!$E$48*S263^2+'Hidden calculations'!$G$48/S263</f>
        <v>42.28740911025976</v>
      </c>
      <c r="Y263">
        <f>+'Sheet to use'!$B$15</f>
        <v>50.1696867361928</v>
      </c>
      <c r="AA263">
        <f>IF('Sheet to use'!$C$19&gt;S263,MIN(Y263,'Sheet to use'!$C$22),0)</f>
        <v>0</v>
      </c>
      <c r="AB263">
        <f>IF('Sheet to use'!$C$19&gt;S263,MAX('Sheet to use'!$C$22-Y263,0),0)</f>
        <v>0</v>
      </c>
      <c r="AC263">
        <f>IF('Sheet to use'!$C$19&gt;S263,MAX(Y263-'Sheet to use'!$C$22,0),0)</f>
        <v>0</v>
      </c>
      <c r="AD263">
        <f>IF('Sheet to use'!$C$19=0,IF($S263&lt;'Hidden calculations'!$C$36,'Hidden calculations'!$D$36,W263),0)</f>
        <v>0</v>
      </c>
      <c r="AE263">
        <f>IF(AND('Sheet to use'!$C$19=0,$S263&lt;'Hidden calculations'!$C$36),'Hidden calculations'!$E$36-'Hidden calculations'!$D$36,0)</f>
        <v>0</v>
      </c>
    </row>
    <row r="264" spans="19:31" ht="12.75">
      <c r="S264">
        <f t="shared" si="5"/>
        <v>52.400000000000205</v>
      </c>
      <c r="T264">
        <f>+'Hidden calculations'!$A$40+'Hidden calculations'!$C$40*S264+'Hidden calculations'!$E$40*S264^2+'Hidden calculations'!$G$40*S264^3</f>
        <v>2219.69137777779</v>
      </c>
      <c r="U264">
        <f>+'Hidden calculations'!$A$42+'Hidden calculations'!$C$42*S264+'Hidden calculations'!$E$42*S264^2+'Hidden calculations'!$G$42*S264^3</f>
        <v>61.6586666666671</v>
      </c>
      <c r="V264">
        <f>+'Hidden calculations'!$A$44+'Hidden calculations'!$C$44*S264+'Hidden calculations'!$E$44*S264^2+'Hidden calculations'!$G$44*S264^3</f>
        <v>1864.1358222222345</v>
      </c>
      <c r="W264">
        <f>+'Hidden calculations'!$A$46+'Hidden calculations'!$C$46*S264+'Hidden calculations'!$E$46*S264^2+'Hidden calculations'!$G$46*S264^3</f>
        <v>35.57511111111121</v>
      </c>
      <c r="X264">
        <f>+'Hidden calculations'!$A$48+'Hidden calculations'!$C$48*S264+'Hidden calculations'!$E$48*S264^2+'Hidden calculations'!$G$48/S264</f>
        <v>42.36052247667523</v>
      </c>
      <c r="Y264">
        <f>+'Sheet to use'!$B$15</f>
        <v>50.1696867361928</v>
      </c>
      <c r="AA264">
        <f>IF('Sheet to use'!$C$19&gt;S264,MIN(Y264,'Sheet to use'!$C$22),0)</f>
        <v>0</v>
      </c>
      <c r="AB264">
        <f>IF('Sheet to use'!$C$19&gt;S264,MAX('Sheet to use'!$C$22-Y264,0),0)</f>
        <v>0</v>
      </c>
      <c r="AC264">
        <f>IF('Sheet to use'!$C$19&gt;S264,MAX(Y264-'Sheet to use'!$C$22,0),0)</f>
        <v>0</v>
      </c>
      <c r="AD264">
        <f>IF('Sheet to use'!$C$19=0,IF($S264&lt;'Hidden calculations'!$C$36,'Hidden calculations'!$D$36,W264),0)</f>
        <v>0</v>
      </c>
      <c r="AE264">
        <f>IF(AND('Sheet to use'!$C$19=0,$S264&lt;'Hidden calculations'!$C$36),'Hidden calculations'!$E$36-'Hidden calculations'!$D$36,0)</f>
        <v>0</v>
      </c>
    </row>
    <row r="265" spans="19:31" ht="12.75">
      <c r="S265">
        <f t="shared" si="5"/>
        <v>52.60000000000021</v>
      </c>
      <c r="T265">
        <f>+'Hidden calculations'!$A$40+'Hidden calculations'!$C$40*S265+'Hidden calculations'!$E$40*S265^2+'Hidden calculations'!$G$40*S265^3</f>
        <v>2232.0664000000124</v>
      </c>
      <c r="U265">
        <f>+'Hidden calculations'!$A$42+'Hidden calculations'!$C$42*S265+'Hidden calculations'!$E$42*S265^2+'Hidden calculations'!$G$42*S265^3</f>
        <v>62.09200000000044</v>
      </c>
      <c r="V265">
        <f>+'Hidden calculations'!$A$44+'Hidden calculations'!$C$44*S265+'Hidden calculations'!$E$44*S265^2+'Hidden calculations'!$G$44*S265^3</f>
        <v>1876.510844444457</v>
      </c>
      <c r="W265">
        <f>+'Hidden calculations'!$A$46+'Hidden calculations'!$C$46*S265+'Hidden calculations'!$E$46*S265^2+'Hidden calculations'!$G$46*S265^3</f>
        <v>35.67511111111121</v>
      </c>
      <c r="X265">
        <f>+'Hidden calculations'!$A$48+'Hidden calculations'!$C$48*S265+'Hidden calculations'!$E$48*S265^2+'Hidden calculations'!$G$48/S265</f>
        <v>42.434722433460145</v>
      </c>
      <c r="Y265">
        <f>+'Sheet to use'!$B$15</f>
        <v>50.1696867361928</v>
      </c>
      <c r="AA265">
        <f>IF('Sheet to use'!$C$19&gt;S265,MIN(Y265,'Sheet to use'!$C$22),0)</f>
        <v>0</v>
      </c>
      <c r="AB265">
        <f>IF('Sheet to use'!$C$19&gt;S265,MAX('Sheet to use'!$C$22-Y265,0),0)</f>
        <v>0</v>
      </c>
      <c r="AC265">
        <f>IF('Sheet to use'!$C$19&gt;S265,MAX(Y265-'Sheet to use'!$C$22,0),0)</f>
        <v>0</v>
      </c>
      <c r="AD265">
        <f>IF('Sheet to use'!$C$19=0,IF($S265&lt;'Hidden calculations'!$C$36,'Hidden calculations'!$D$36,W265),0)</f>
        <v>0</v>
      </c>
      <c r="AE265">
        <f>IF(AND('Sheet to use'!$C$19=0,$S265&lt;'Hidden calculations'!$C$36),'Hidden calculations'!$E$36-'Hidden calculations'!$D$36,0)</f>
        <v>0</v>
      </c>
    </row>
    <row r="266" spans="19:31" ht="12.75">
      <c r="S266">
        <f t="shared" si="5"/>
        <v>52.80000000000021</v>
      </c>
      <c r="T266">
        <f>+'Hidden calculations'!$A$40+'Hidden calculations'!$C$40*S266+'Hidden calculations'!$E$40*S266^2+'Hidden calculations'!$G$40*S266^3</f>
        <v>2244.5283555555684</v>
      </c>
      <c r="U266">
        <f>+'Hidden calculations'!$A$42+'Hidden calculations'!$C$42*S266+'Hidden calculations'!$E$42*S266^2+'Hidden calculations'!$G$42*S266^3</f>
        <v>62.52800000000046</v>
      </c>
      <c r="V266">
        <f>+'Hidden calculations'!$A$44+'Hidden calculations'!$C$44*S266+'Hidden calculations'!$E$44*S266^2+'Hidden calculations'!$G$44*S266^3</f>
        <v>1888.9728000000127</v>
      </c>
      <c r="W266">
        <f>+'Hidden calculations'!$A$46+'Hidden calculations'!$C$46*S266+'Hidden calculations'!$E$46*S266^2+'Hidden calculations'!$G$46*S266^3</f>
        <v>35.77600000000011</v>
      </c>
      <c r="X266">
        <f>+'Hidden calculations'!$A$48+'Hidden calculations'!$C$48*S266+'Hidden calculations'!$E$48*S266^2+'Hidden calculations'!$G$48/S266</f>
        <v>42.51000673400682</v>
      </c>
      <c r="Y266">
        <f>+'Sheet to use'!$B$15</f>
        <v>50.1696867361928</v>
      </c>
      <c r="AA266">
        <f>IF('Sheet to use'!$C$19&gt;S266,MIN(Y266,'Sheet to use'!$C$22),0)</f>
        <v>0</v>
      </c>
      <c r="AB266">
        <f>IF('Sheet to use'!$C$19&gt;S266,MAX('Sheet to use'!$C$22-Y266,0),0)</f>
        <v>0</v>
      </c>
      <c r="AC266">
        <f>IF('Sheet to use'!$C$19&gt;S266,MAX(Y266-'Sheet to use'!$C$22,0),0)</f>
        <v>0</v>
      </c>
      <c r="AD266">
        <f>IF('Sheet to use'!$C$19=0,IF($S266&lt;'Hidden calculations'!$C$36,'Hidden calculations'!$D$36,W266),0)</f>
        <v>0</v>
      </c>
      <c r="AE266">
        <f>IF(AND('Sheet to use'!$C$19=0,$S266&lt;'Hidden calculations'!$C$36),'Hidden calculations'!$E$36-'Hidden calculations'!$D$36,0)</f>
        <v>0</v>
      </c>
    </row>
    <row r="267" spans="19:31" ht="12.75">
      <c r="S267">
        <f t="shared" si="5"/>
        <v>53.00000000000021</v>
      </c>
      <c r="T267">
        <f>+'Hidden calculations'!$A$40+'Hidden calculations'!$C$40*S267+'Hidden calculations'!$E$40*S267^2+'Hidden calculations'!$G$40*S267^3</f>
        <v>2257.077777777791</v>
      </c>
      <c r="U267">
        <f>+'Hidden calculations'!$A$42+'Hidden calculations'!$C$42*S267+'Hidden calculations'!$E$42*S267^2+'Hidden calculations'!$G$42*S267^3</f>
        <v>62.96666666666714</v>
      </c>
      <c r="V267">
        <f>+'Hidden calculations'!$A$44+'Hidden calculations'!$C$44*S267+'Hidden calculations'!$E$44*S267^2+'Hidden calculations'!$G$44*S267^3</f>
        <v>1901.5222222222358</v>
      </c>
      <c r="W267">
        <f>+'Hidden calculations'!$A$46+'Hidden calculations'!$C$46*S267+'Hidden calculations'!$E$46*S267^2+'Hidden calculations'!$G$46*S267^3</f>
        <v>35.87777777777789</v>
      </c>
      <c r="X267">
        <f>+'Hidden calculations'!$A$48+'Hidden calculations'!$C$48*S267+'Hidden calculations'!$E$48*S267^2+'Hidden calculations'!$G$48/S267</f>
        <v>42.58637316561853</v>
      </c>
      <c r="Y267">
        <f>+'Sheet to use'!$B$15</f>
        <v>50.1696867361928</v>
      </c>
      <c r="AA267">
        <f>IF('Sheet to use'!$C$19&gt;S267,MIN(Y267,'Sheet to use'!$C$22),0)</f>
        <v>0</v>
      </c>
      <c r="AB267">
        <f>IF('Sheet to use'!$C$19&gt;S267,MAX('Sheet to use'!$C$22-Y267,0),0)</f>
        <v>0</v>
      </c>
      <c r="AC267">
        <f>IF('Sheet to use'!$C$19&gt;S267,MAX(Y267-'Sheet to use'!$C$22,0),0)</f>
        <v>0</v>
      </c>
      <c r="AD267">
        <f>IF('Sheet to use'!$C$19=0,IF($S267&lt;'Hidden calculations'!$C$36,'Hidden calculations'!$D$36,W267),0)</f>
        <v>0</v>
      </c>
      <c r="AE267">
        <f>IF(AND('Sheet to use'!$C$19=0,$S267&lt;'Hidden calculations'!$C$36),'Hidden calculations'!$E$36-'Hidden calculations'!$D$36,0)</f>
        <v>0</v>
      </c>
    </row>
    <row r="268" spans="19:31" ht="12.75">
      <c r="S268">
        <f t="shared" si="5"/>
        <v>53.200000000000216</v>
      </c>
      <c r="T268">
        <f>+'Hidden calculations'!$A$40+'Hidden calculations'!$C$40*S268+'Hidden calculations'!$E$40*S268^2+'Hidden calculations'!$G$40*S268^3</f>
        <v>2269.7152000000137</v>
      </c>
      <c r="U268">
        <f>+'Hidden calculations'!$A$42+'Hidden calculations'!$C$42*S268+'Hidden calculations'!$E$42*S268^2+'Hidden calculations'!$G$42*S268^3</f>
        <v>63.408000000000456</v>
      </c>
      <c r="V268">
        <f>+'Hidden calculations'!$A$44+'Hidden calculations'!$C$44*S268+'Hidden calculations'!$E$44*S268^2+'Hidden calculations'!$G$44*S268^3</f>
        <v>1914.159644444458</v>
      </c>
      <c r="W268">
        <f>+'Hidden calculations'!$A$46+'Hidden calculations'!$C$46*S268+'Hidden calculations'!$E$46*S268^2+'Hidden calculations'!$G$46*S268^3</f>
        <v>35.98044444444455</v>
      </c>
      <c r="X268">
        <f>+'Hidden calculations'!$A$48+'Hidden calculations'!$C$48*S268+'Hidden calculations'!$E$48*S268^2+'Hidden calculations'!$G$48/S268</f>
        <v>42.66381954887226</v>
      </c>
      <c r="Y268">
        <f>+'Sheet to use'!$B$15</f>
        <v>50.1696867361928</v>
      </c>
      <c r="AA268">
        <f>IF('Sheet to use'!$C$19&gt;S268,MIN(Y268,'Sheet to use'!$C$22),0)</f>
        <v>0</v>
      </c>
      <c r="AB268">
        <f>IF('Sheet to use'!$C$19&gt;S268,MAX('Sheet to use'!$C$22-Y268,0),0)</f>
        <v>0</v>
      </c>
      <c r="AC268">
        <f>IF('Sheet to use'!$C$19&gt;S268,MAX(Y268-'Sheet to use'!$C$22,0),0)</f>
        <v>0</v>
      </c>
      <c r="AD268">
        <f>IF('Sheet to use'!$C$19=0,IF($S268&lt;'Hidden calculations'!$C$36,'Hidden calculations'!$D$36,W268),0)</f>
        <v>0</v>
      </c>
      <c r="AE268">
        <f>IF(AND('Sheet to use'!$C$19=0,$S268&lt;'Hidden calculations'!$C$36),'Hidden calculations'!$E$36-'Hidden calculations'!$D$36,0)</f>
        <v>0</v>
      </c>
    </row>
    <row r="269" spans="19:31" ht="12.75">
      <c r="S269">
        <f t="shared" si="5"/>
        <v>53.40000000000022</v>
      </c>
      <c r="T269">
        <f>+'Hidden calculations'!$A$40+'Hidden calculations'!$C$40*S269+'Hidden calculations'!$E$40*S269^2+'Hidden calculations'!$G$40*S269^3</f>
        <v>2282.44115555557</v>
      </c>
      <c r="U269">
        <f>+'Hidden calculations'!$A$42+'Hidden calculations'!$C$42*S269+'Hidden calculations'!$E$42*S269^2+'Hidden calculations'!$G$42*S269^3</f>
        <v>63.85200000000049</v>
      </c>
      <c r="V269">
        <f>+'Hidden calculations'!$A$44+'Hidden calculations'!$C$44*S269+'Hidden calculations'!$E$44*S269^2+'Hidden calculations'!$G$44*S269^3</f>
        <v>1926.885600000014</v>
      </c>
      <c r="W269">
        <f>+'Hidden calculations'!$A$46+'Hidden calculations'!$C$46*S269+'Hidden calculations'!$E$46*S269^2+'Hidden calculations'!$G$46*S269^3</f>
        <v>36.08400000000012</v>
      </c>
      <c r="X269">
        <f>+'Hidden calculations'!$A$48+'Hidden calculations'!$C$48*S269+'Hidden calculations'!$E$48*S269^2+'Hidden calculations'!$G$48/S269</f>
        <v>42.742343736995515</v>
      </c>
      <c r="Y269">
        <f>+'Sheet to use'!$B$15</f>
        <v>50.1696867361928</v>
      </c>
      <c r="AA269">
        <f>IF('Sheet to use'!$C$19&gt;S269,MIN(Y269,'Sheet to use'!$C$22),0)</f>
        <v>0</v>
      </c>
      <c r="AB269">
        <f>IF('Sheet to use'!$C$19&gt;S269,MAX('Sheet to use'!$C$22-Y269,0),0)</f>
        <v>0</v>
      </c>
      <c r="AC269">
        <f>IF('Sheet to use'!$C$19&gt;S269,MAX(Y269-'Sheet to use'!$C$22,0),0)</f>
        <v>0</v>
      </c>
      <c r="AD269">
        <f>IF('Sheet to use'!$C$19=0,IF($S269&lt;'Hidden calculations'!$C$36,'Hidden calculations'!$D$36,W269),0)</f>
        <v>0</v>
      </c>
      <c r="AE269">
        <f>IF(AND('Sheet to use'!$C$19=0,$S269&lt;'Hidden calculations'!$C$36),'Hidden calculations'!$E$36-'Hidden calculations'!$D$36,0)</f>
        <v>0</v>
      </c>
    </row>
    <row r="270" spans="19:31" ht="12.75">
      <c r="S270">
        <f t="shared" si="5"/>
        <v>53.60000000000022</v>
      </c>
      <c r="T270">
        <f>+'Hidden calculations'!$A$40+'Hidden calculations'!$C$40*S270+'Hidden calculations'!$E$40*S270^2+'Hidden calculations'!$G$40*S270^3</f>
        <v>2295.256177777792</v>
      </c>
      <c r="U270">
        <f>+'Hidden calculations'!$A$42+'Hidden calculations'!$C$42*S270+'Hidden calculations'!$E$42*S270^2+'Hidden calculations'!$G$42*S270^3</f>
        <v>64.29866666666716</v>
      </c>
      <c r="V270">
        <f>+'Hidden calculations'!$A$44+'Hidden calculations'!$C$44*S270+'Hidden calculations'!$E$44*S270^2+'Hidden calculations'!$G$44*S270^3</f>
        <v>1939.7006222222365</v>
      </c>
      <c r="W270">
        <f>+'Hidden calculations'!$A$46+'Hidden calculations'!$C$46*S270+'Hidden calculations'!$E$46*S270^2+'Hidden calculations'!$G$46*S270^3</f>
        <v>36.188444444444556</v>
      </c>
      <c r="X270">
        <f>+'Hidden calculations'!$A$48+'Hidden calculations'!$C$48*S270+'Hidden calculations'!$E$48*S270^2+'Hidden calculations'!$G$48/S270</f>
        <v>42.82194361525713</v>
      </c>
      <c r="Y270">
        <f>+'Sheet to use'!$B$15</f>
        <v>50.1696867361928</v>
      </c>
      <c r="AA270">
        <f>IF('Sheet to use'!$C$19&gt;S270,MIN(Y270,'Sheet to use'!$C$22),0)</f>
        <v>0</v>
      </c>
      <c r="AB270">
        <f>IF('Sheet to use'!$C$19&gt;S270,MAX('Sheet to use'!$C$22-Y270,0),0)</f>
        <v>0</v>
      </c>
      <c r="AC270">
        <f>IF('Sheet to use'!$C$19&gt;S270,MAX(Y270-'Sheet to use'!$C$22,0),0)</f>
        <v>0</v>
      </c>
      <c r="AD270">
        <f>IF('Sheet to use'!$C$19=0,IF($S270&lt;'Hidden calculations'!$C$36,'Hidden calculations'!$D$36,W270),0)</f>
        <v>0</v>
      </c>
      <c r="AE270">
        <f>IF(AND('Sheet to use'!$C$19=0,$S270&lt;'Hidden calculations'!$C$36),'Hidden calculations'!$E$36-'Hidden calculations'!$D$36,0)</f>
        <v>0</v>
      </c>
    </row>
    <row r="271" spans="19:31" ht="12.75">
      <c r="S271">
        <f t="shared" si="5"/>
        <v>53.800000000000225</v>
      </c>
      <c r="T271">
        <f>+'Hidden calculations'!$A$40+'Hidden calculations'!$C$40*S271+'Hidden calculations'!$E$40*S271^2+'Hidden calculations'!$G$40*S271^3</f>
        <v>2308.1608000000147</v>
      </c>
      <c r="U271">
        <f>+'Hidden calculations'!$A$42+'Hidden calculations'!$C$42*S271+'Hidden calculations'!$E$42*S271^2+'Hidden calculations'!$G$42*S271^3</f>
        <v>64.74800000000049</v>
      </c>
      <c r="V271">
        <f>+'Hidden calculations'!$A$44+'Hidden calculations'!$C$44*S271+'Hidden calculations'!$E$44*S271^2+'Hidden calculations'!$G$44*S271^3</f>
        <v>1952.605244444459</v>
      </c>
      <c r="W271">
        <f>+'Hidden calculations'!$A$46+'Hidden calculations'!$C$46*S271+'Hidden calculations'!$E$46*S271^2+'Hidden calculations'!$G$46*S271^3</f>
        <v>36.29377777777789</v>
      </c>
      <c r="X271">
        <f>+'Hidden calculations'!$A$48+'Hidden calculations'!$C$48*S271+'Hidden calculations'!$E$48*S271^2+'Hidden calculations'!$G$48/S271</f>
        <v>42.902617100371835</v>
      </c>
      <c r="Y271">
        <f>+'Sheet to use'!$B$15</f>
        <v>50.1696867361928</v>
      </c>
      <c r="AA271">
        <f>IF('Sheet to use'!$C$19&gt;S271,MIN(Y271,'Sheet to use'!$C$22),0)</f>
        <v>0</v>
      </c>
      <c r="AB271">
        <f>IF('Sheet to use'!$C$19&gt;S271,MAX('Sheet to use'!$C$22-Y271,0),0)</f>
        <v>0</v>
      </c>
      <c r="AC271">
        <f>IF('Sheet to use'!$C$19&gt;S271,MAX(Y271-'Sheet to use'!$C$22,0),0)</f>
        <v>0</v>
      </c>
      <c r="AD271">
        <f>IF('Sheet to use'!$C$19=0,IF($S271&lt;'Hidden calculations'!$C$36,'Hidden calculations'!$D$36,W271),0)</f>
        <v>0</v>
      </c>
      <c r="AE271">
        <f>IF(AND('Sheet to use'!$C$19=0,$S271&lt;'Hidden calculations'!$C$36),'Hidden calculations'!$E$36-'Hidden calculations'!$D$36,0)</f>
        <v>0</v>
      </c>
    </row>
    <row r="272" spans="19:31" ht="12.75">
      <c r="S272">
        <f t="shared" si="5"/>
        <v>54.00000000000023</v>
      </c>
      <c r="T272">
        <f>+'Hidden calculations'!$A$40+'Hidden calculations'!$C$40*S272+'Hidden calculations'!$E$40*S272^2+'Hidden calculations'!$G$40*S272^3</f>
        <v>2321.15555555557</v>
      </c>
      <c r="U272">
        <f>+'Hidden calculations'!$A$42+'Hidden calculations'!$C$42*S272+'Hidden calculations'!$E$42*S272^2+'Hidden calculations'!$G$42*S272^3</f>
        <v>65.2000000000005</v>
      </c>
      <c r="V272">
        <f>+'Hidden calculations'!$A$44+'Hidden calculations'!$C$44*S272+'Hidden calculations'!$E$44*S272^2+'Hidden calculations'!$G$44*S272^3</f>
        <v>1965.6000000000145</v>
      </c>
      <c r="W272">
        <f>+'Hidden calculations'!$A$46+'Hidden calculations'!$C$46*S272+'Hidden calculations'!$E$46*S272^2+'Hidden calculations'!$G$46*S272^3</f>
        <v>36.40000000000012</v>
      </c>
      <c r="X272">
        <f>+'Hidden calculations'!$A$48+'Hidden calculations'!$C$48*S272+'Hidden calculations'!$E$48*S272^2+'Hidden calculations'!$G$48/S272</f>
        <v>42.98436213991779</v>
      </c>
      <c r="Y272">
        <f>+'Sheet to use'!$B$15</f>
        <v>50.1696867361928</v>
      </c>
      <c r="AA272">
        <f>IF('Sheet to use'!$C$19&gt;S272,MIN(Y272,'Sheet to use'!$C$22),0)</f>
        <v>0</v>
      </c>
      <c r="AB272">
        <f>IF('Sheet to use'!$C$19&gt;S272,MAX('Sheet to use'!$C$22-Y272,0),0)</f>
        <v>0</v>
      </c>
      <c r="AC272">
        <f>IF('Sheet to use'!$C$19&gt;S272,MAX(Y272-'Sheet to use'!$C$22,0),0)</f>
        <v>0</v>
      </c>
      <c r="AD272">
        <f>IF('Sheet to use'!$C$19=0,IF($S272&lt;'Hidden calculations'!$C$36,'Hidden calculations'!$D$36,W272),0)</f>
        <v>0</v>
      </c>
      <c r="AE272">
        <f>IF(AND('Sheet to use'!$C$19=0,$S272&lt;'Hidden calculations'!$C$36),'Hidden calculations'!$E$36-'Hidden calculations'!$D$36,0)</f>
        <v>0</v>
      </c>
    </row>
    <row r="273" spans="19:31" ht="12.75">
      <c r="S273">
        <f t="shared" si="5"/>
        <v>54.20000000000023</v>
      </c>
      <c r="T273">
        <f>+'Hidden calculations'!$A$40+'Hidden calculations'!$C$40*S273+'Hidden calculations'!$E$40*S273^2+'Hidden calculations'!$G$40*S273^3</f>
        <v>2334.240977777793</v>
      </c>
      <c r="U273">
        <f>+'Hidden calculations'!$A$42+'Hidden calculations'!$C$42*S273+'Hidden calculations'!$E$42*S273^2+'Hidden calculations'!$G$42*S273^3</f>
        <v>65.65466666666718</v>
      </c>
      <c r="V273">
        <f>+'Hidden calculations'!$A$44+'Hidden calculations'!$C$44*S273+'Hidden calculations'!$E$44*S273^2+'Hidden calculations'!$G$44*S273^3</f>
        <v>1978.685422222237</v>
      </c>
      <c r="W273">
        <f>+'Hidden calculations'!$A$46+'Hidden calculations'!$C$46*S273+'Hidden calculations'!$E$46*S273^2+'Hidden calculations'!$G$46*S273^3</f>
        <v>36.507111111111236</v>
      </c>
      <c r="X273">
        <f>+'Hidden calculations'!$A$48+'Hidden calculations'!$C$48*S273+'Hidden calculations'!$E$48*S273^2+'Hidden calculations'!$G$48/S273</f>
        <v>43.06717671176722</v>
      </c>
      <c r="Y273">
        <f>+'Sheet to use'!$B$15</f>
        <v>50.1696867361928</v>
      </c>
      <c r="AA273">
        <f>IF('Sheet to use'!$C$19&gt;S273,MIN(Y273,'Sheet to use'!$C$22),0)</f>
        <v>0</v>
      </c>
      <c r="AB273">
        <f>IF('Sheet to use'!$C$19&gt;S273,MAX('Sheet to use'!$C$22-Y273,0),0)</f>
        <v>0</v>
      </c>
      <c r="AC273">
        <f>IF('Sheet to use'!$C$19&gt;S273,MAX(Y273-'Sheet to use'!$C$22,0),0)</f>
        <v>0</v>
      </c>
      <c r="AD273">
        <f>IF('Sheet to use'!$C$19=0,IF($S273&lt;'Hidden calculations'!$C$36,'Hidden calculations'!$D$36,W273),0)</f>
        <v>0</v>
      </c>
      <c r="AE273">
        <f>IF(AND('Sheet to use'!$C$19=0,$S273&lt;'Hidden calculations'!$C$36),'Hidden calculations'!$E$36-'Hidden calculations'!$D$36,0)</f>
        <v>0</v>
      </c>
    </row>
    <row r="274" spans="19:31" ht="12.75">
      <c r="S274">
        <f t="shared" si="5"/>
        <v>54.40000000000023</v>
      </c>
      <c r="T274">
        <f>+'Hidden calculations'!$A$40+'Hidden calculations'!$C$40*S274+'Hidden calculations'!$E$40*S274^2+'Hidden calculations'!$G$40*S274^3</f>
        <v>2347.417600000015</v>
      </c>
      <c r="U274">
        <f>+'Hidden calculations'!$A$42+'Hidden calculations'!$C$42*S274+'Hidden calculations'!$E$42*S274^2+'Hidden calculations'!$G$42*S274^3</f>
        <v>66.1120000000005</v>
      </c>
      <c r="V274">
        <f>+'Hidden calculations'!$A$44+'Hidden calculations'!$C$44*S274+'Hidden calculations'!$E$44*S274^2+'Hidden calculations'!$G$44*S274^3</f>
        <v>1991.8620444444593</v>
      </c>
      <c r="W274">
        <f>+'Hidden calculations'!$A$46+'Hidden calculations'!$C$46*S274+'Hidden calculations'!$E$46*S274^2+'Hidden calculations'!$G$46*S274^3</f>
        <v>36.615111111111226</v>
      </c>
      <c r="X274">
        <f>+'Hidden calculations'!$A$48+'Hidden calculations'!$C$48*S274+'Hidden calculations'!$E$48*S274^2+'Hidden calculations'!$G$48/S274</f>
        <v>43.1510588235295</v>
      </c>
      <c r="Y274">
        <f>+'Sheet to use'!$B$15</f>
        <v>50.1696867361928</v>
      </c>
      <c r="AA274">
        <f>IF('Sheet to use'!$C$19&gt;S274,MIN(Y274,'Sheet to use'!$C$22),0)</f>
        <v>0</v>
      </c>
      <c r="AB274">
        <f>IF('Sheet to use'!$C$19&gt;S274,MAX('Sheet to use'!$C$22-Y274,0),0)</f>
        <v>0</v>
      </c>
      <c r="AC274">
        <f>IF('Sheet to use'!$C$19&gt;S274,MAX(Y274-'Sheet to use'!$C$22,0),0)</f>
        <v>0</v>
      </c>
      <c r="AD274">
        <f>IF('Sheet to use'!$C$19=0,IF($S274&lt;'Hidden calculations'!$C$36,'Hidden calculations'!$D$36,W274),0)</f>
        <v>0</v>
      </c>
      <c r="AE274">
        <f>IF(AND('Sheet to use'!$C$19=0,$S274&lt;'Hidden calculations'!$C$36),'Hidden calculations'!$E$36-'Hidden calculations'!$D$36,0)</f>
        <v>0</v>
      </c>
    </row>
    <row r="275" spans="19:31" ht="12.75">
      <c r="S275">
        <f t="shared" si="5"/>
        <v>54.600000000000236</v>
      </c>
      <c r="T275">
        <f>+'Hidden calculations'!$A$40+'Hidden calculations'!$C$40*S275+'Hidden calculations'!$E$40*S275^2+'Hidden calculations'!$G$40*S275^3</f>
        <v>2360.685955555571</v>
      </c>
      <c r="U275">
        <f>+'Hidden calculations'!$A$42+'Hidden calculations'!$C$42*S275+'Hidden calculations'!$E$42*S275^2+'Hidden calculations'!$G$42*S275^3</f>
        <v>66.57200000000053</v>
      </c>
      <c r="V275">
        <f>+'Hidden calculations'!$A$44+'Hidden calculations'!$C$44*S275+'Hidden calculations'!$E$44*S275^2+'Hidden calculations'!$G$44*S275^3</f>
        <v>2005.1304000000157</v>
      </c>
      <c r="W275">
        <f>+'Hidden calculations'!$A$46+'Hidden calculations'!$C$46*S275+'Hidden calculations'!$E$46*S275^2+'Hidden calculations'!$G$46*S275^3</f>
        <v>36.724000000000125</v>
      </c>
      <c r="X275">
        <f>+'Hidden calculations'!$A$48+'Hidden calculations'!$C$48*S275+'Hidden calculations'!$E$48*S275^2+'Hidden calculations'!$G$48/S275</f>
        <v>43.23600651200661</v>
      </c>
      <c r="Y275">
        <f>+'Sheet to use'!$B$15</f>
        <v>50.1696867361928</v>
      </c>
      <c r="AA275">
        <f>IF('Sheet to use'!$C$19&gt;S275,MIN(Y275,'Sheet to use'!$C$22),0)</f>
        <v>0</v>
      </c>
      <c r="AB275">
        <f>IF('Sheet to use'!$C$19&gt;S275,MAX('Sheet to use'!$C$22-Y275,0),0)</f>
        <v>0</v>
      </c>
      <c r="AC275">
        <f>IF('Sheet to use'!$C$19&gt;S275,MAX(Y275-'Sheet to use'!$C$22,0),0)</f>
        <v>0</v>
      </c>
      <c r="AD275">
        <f>IF('Sheet to use'!$C$19=0,IF($S275&lt;'Hidden calculations'!$C$36,'Hidden calculations'!$D$36,W275),0)</f>
        <v>0</v>
      </c>
      <c r="AE275">
        <f>IF(AND('Sheet to use'!$C$19=0,$S275&lt;'Hidden calculations'!$C$36),'Hidden calculations'!$E$36-'Hidden calculations'!$D$36,0)</f>
        <v>0</v>
      </c>
    </row>
    <row r="276" spans="19:31" ht="12.75">
      <c r="S276">
        <f t="shared" si="5"/>
        <v>54.80000000000024</v>
      </c>
      <c r="T276">
        <f>+'Hidden calculations'!$A$40+'Hidden calculations'!$C$40*S276+'Hidden calculations'!$E$40*S276^2+'Hidden calculations'!$G$40*S276^3</f>
        <v>2374.0465777777936</v>
      </c>
      <c r="U276">
        <f>+'Hidden calculations'!$A$42+'Hidden calculations'!$C$42*S276+'Hidden calculations'!$E$42*S276^2+'Hidden calculations'!$G$42*S276^3</f>
        <v>67.03466666666722</v>
      </c>
      <c r="V276">
        <f>+'Hidden calculations'!$A$44+'Hidden calculations'!$C$44*S276+'Hidden calculations'!$E$44*S276^2+'Hidden calculations'!$G$44*S276^3</f>
        <v>2018.4910222222381</v>
      </c>
      <c r="W276">
        <f>+'Hidden calculations'!$A$46+'Hidden calculations'!$C$46*S276+'Hidden calculations'!$E$46*S276^2+'Hidden calculations'!$G$46*S276^3</f>
        <v>36.83377777777791</v>
      </c>
      <c r="X276">
        <f>+'Hidden calculations'!$A$48+'Hidden calculations'!$C$48*S276+'Hidden calculations'!$E$48*S276^2+'Hidden calculations'!$G$48/S276</f>
        <v>43.32201784266029</v>
      </c>
      <c r="Y276">
        <f>+'Sheet to use'!$B$15</f>
        <v>50.1696867361928</v>
      </c>
      <c r="AA276">
        <f>IF('Sheet to use'!$C$19&gt;S276,MIN(Y276,'Sheet to use'!$C$22),0)</f>
        <v>0</v>
      </c>
      <c r="AB276">
        <f>IF('Sheet to use'!$C$19&gt;S276,MAX('Sheet to use'!$C$22-Y276,0),0)</f>
        <v>0</v>
      </c>
      <c r="AC276">
        <f>IF('Sheet to use'!$C$19&gt;S276,MAX(Y276-'Sheet to use'!$C$22,0),0)</f>
        <v>0</v>
      </c>
      <c r="AD276">
        <f>IF('Sheet to use'!$C$19=0,IF($S276&lt;'Hidden calculations'!$C$36,'Hidden calculations'!$D$36,W276),0)</f>
        <v>0</v>
      </c>
      <c r="AE276">
        <f>IF(AND('Sheet to use'!$C$19=0,$S276&lt;'Hidden calculations'!$C$36),'Hidden calculations'!$E$36-'Hidden calculations'!$D$36,0)</f>
        <v>0</v>
      </c>
    </row>
    <row r="277" spans="19:31" ht="12.75">
      <c r="S277">
        <f t="shared" si="5"/>
        <v>55.00000000000024</v>
      </c>
      <c r="T277">
        <f>+'Hidden calculations'!$A$40+'Hidden calculations'!$C$40*S277+'Hidden calculations'!$E$40*S277^2+'Hidden calculations'!$G$40*S277^3</f>
        <v>2387.5000000000164</v>
      </c>
      <c r="U277">
        <f>+'Hidden calculations'!$A$42+'Hidden calculations'!$C$42*S277+'Hidden calculations'!$E$42*S277^2+'Hidden calculations'!$G$42*S277^3</f>
        <v>67.50000000000054</v>
      </c>
      <c r="V277">
        <f>+'Hidden calculations'!$A$44+'Hidden calculations'!$C$44*S277+'Hidden calculations'!$E$44*S277^2+'Hidden calculations'!$G$44*S277^3</f>
        <v>2031.9444444444605</v>
      </c>
      <c r="W277">
        <f>+'Hidden calculations'!$A$46+'Hidden calculations'!$C$46*S277+'Hidden calculations'!$E$46*S277^2+'Hidden calculations'!$G$46*S277^3</f>
        <v>36.94444444444457</v>
      </c>
      <c r="X277">
        <f>+'Hidden calculations'!$A$48+'Hidden calculations'!$C$48*S277+'Hidden calculations'!$E$48*S277^2+'Hidden calculations'!$G$48/S277</f>
        <v>43.409090909091006</v>
      </c>
      <c r="Y277">
        <f>+'Sheet to use'!$B$15</f>
        <v>50.1696867361928</v>
      </c>
      <c r="AA277">
        <f>IF('Sheet to use'!$C$19&gt;S277,MIN(Y277,'Sheet to use'!$C$22),0)</f>
        <v>0</v>
      </c>
      <c r="AB277">
        <f>IF('Sheet to use'!$C$19&gt;S277,MAX('Sheet to use'!$C$22-Y277,0),0)</f>
        <v>0</v>
      </c>
      <c r="AC277">
        <f>IF('Sheet to use'!$C$19&gt;S277,MAX(Y277-'Sheet to use'!$C$22,0),0)</f>
        <v>0</v>
      </c>
      <c r="AD277">
        <f>IF('Sheet to use'!$C$19=0,IF($S277&lt;'Hidden calculations'!$C$36,'Hidden calculations'!$D$36,W277),0)</f>
        <v>0</v>
      </c>
      <c r="AE277">
        <f>IF(AND('Sheet to use'!$C$19=0,$S277&lt;'Hidden calculations'!$C$36),'Hidden calculations'!$E$36-'Hidden calculations'!$D$36,0)</f>
        <v>0</v>
      </c>
    </row>
    <row r="278" spans="19:31" ht="12.75">
      <c r="S278">
        <f t="shared" si="5"/>
        <v>55.200000000000244</v>
      </c>
      <c r="T278">
        <f>+'Hidden calculations'!$A$40+'Hidden calculations'!$C$40*S278+'Hidden calculations'!$E$40*S278^2+'Hidden calculations'!$G$40*S278^3</f>
        <v>2401.0467555555724</v>
      </c>
      <c r="U278">
        <f>+'Hidden calculations'!$A$42+'Hidden calculations'!$C$42*S278+'Hidden calculations'!$E$42*S278^2+'Hidden calculations'!$G$42*S278^3</f>
        <v>67.96800000000056</v>
      </c>
      <c r="V278">
        <f>+'Hidden calculations'!$A$44+'Hidden calculations'!$C$44*S278+'Hidden calculations'!$E$44*S278^2+'Hidden calculations'!$G$44*S278^3</f>
        <v>2045.4912000000165</v>
      </c>
      <c r="W278">
        <f>+'Hidden calculations'!$A$46+'Hidden calculations'!$C$46*S278+'Hidden calculations'!$E$46*S278^2+'Hidden calculations'!$G$46*S278^3</f>
        <v>37.05600000000013</v>
      </c>
      <c r="X278">
        <f>+'Hidden calculations'!$A$48+'Hidden calculations'!$C$48*S278+'Hidden calculations'!$E$48*S278^2+'Hidden calculations'!$G$48/S278</f>
        <v>43.497223832528285</v>
      </c>
      <c r="Y278">
        <f>+'Sheet to use'!$B$15</f>
        <v>50.1696867361928</v>
      </c>
      <c r="AA278">
        <f>IF('Sheet to use'!$C$19&gt;S278,MIN(Y278,'Sheet to use'!$C$22),0)</f>
        <v>0</v>
      </c>
      <c r="AB278">
        <f>IF('Sheet to use'!$C$19&gt;S278,MAX('Sheet to use'!$C$22-Y278,0),0)</f>
        <v>0</v>
      </c>
      <c r="AC278">
        <f>IF('Sheet to use'!$C$19&gt;S278,MAX(Y278-'Sheet to use'!$C$22,0),0)</f>
        <v>0</v>
      </c>
      <c r="AD278">
        <f>IF('Sheet to use'!$C$19=0,IF($S278&lt;'Hidden calculations'!$C$36,'Hidden calculations'!$D$36,W278),0)</f>
        <v>0</v>
      </c>
      <c r="AE278">
        <f>IF(AND('Sheet to use'!$C$19=0,$S278&lt;'Hidden calculations'!$C$36),'Hidden calculations'!$E$36-'Hidden calculations'!$D$36,0)</f>
        <v>0</v>
      </c>
    </row>
    <row r="279" spans="19:31" ht="12.75">
      <c r="S279">
        <f t="shared" si="5"/>
        <v>55.40000000000025</v>
      </c>
      <c r="T279">
        <f>+'Hidden calculations'!$A$40+'Hidden calculations'!$C$40*S279+'Hidden calculations'!$E$40*S279^2+'Hidden calculations'!$G$40*S279^3</f>
        <v>2414.6873777777946</v>
      </c>
      <c r="U279">
        <f>+'Hidden calculations'!$A$42+'Hidden calculations'!$C$42*S279+'Hidden calculations'!$E$42*S279^2+'Hidden calculations'!$G$42*S279^3</f>
        <v>68.43866666666725</v>
      </c>
      <c r="V279">
        <f>+'Hidden calculations'!$A$44+'Hidden calculations'!$C$44*S279+'Hidden calculations'!$E$44*S279^2+'Hidden calculations'!$G$44*S279^3</f>
        <v>2059.131822222239</v>
      </c>
      <c r="W279">
        <f>+'Hidden calculations'!$A$46+'Hidden calculations'!$C$46*S279+'Hidden calculations'!$E$46*S279^2+'Hidden calculations'!$G$46*S279^3</f>
        <v>37.16844444444458</v>
      </c>
      <c r="X279">
        <f>+'Hidden calculations'!$A$48+'Hidden calculations'!$C$48*S279+'Hidden calculations'!$E$48*S279^2+'Hidden calculations'!$G$48/S279</f>
        <v>43.58641476133184</v>
      </c>
      <c r="Y279">
        <f>+'Sheet to use'!$B$15</f>
        <v>50.1696867361928</v>
      </c>
      <c r="AA279">
        <f>IF('Sheet to use'!$C$19&gt;S279,MIN(Y279,'Sheet to use'!$C$22),0)</f>
        <v>0</v>
      </c>
      <c r="AB279">
        <f>IF('Sheet to use'!$C$19&gt;S279,MAX('Sheet to use'!$C$22-Y279,0),0)</f>
        <v>0</v>
      </c>
      <c r="AC279">
        <f>IF('Sheet to use'!$C$19&gt;S279,MAX(Y279-'Sheet to use'!$C$22,0),0)</f>
        <v>0</v>
      </c>
      <c r="AD279">
        <f>IF('Sheet to use'!$C$19=0,IF($S279&lt;'Hidden calculations'!$C$36,'Hidden calculations'!$D$36,W279),0)</f>
        <v>0</v>
      </c>
      <c r="AE279">
        <f>IF(AND('Sheet to use'!$C$19=0,$S279&lt;'Hidden calculations'!$C$36),'Hidden calculations'!$E$36-'Hidden calculations'!$D$36,0)</f>
        <v>0</v>
      </c>
    </row>
    <row r="280" spans="19:31" ht="12.75">
      <c r="S280">
        <f t="shared" si="5"/>
        <v>55.60000000000025</v>
      </c>
      <c r="T280">
        <f>+'Hidden calculations'!$A$40+'Hidden calculations'!$C$40*S280+'Hidden calculations'!$E$40*S280^2+'Hidden calculations'!$G$40*S280^3</f>
        <v>2428.422400000017</v>
      </c>
      <c r="U280">
        <f>+'Hidden calculations'!$A$42+'Hidden calculations'!$C$42*S280+'Hidden calculations'!$E$42*S280^2+'Hidden calculations'!$G$42*S280^3</f>
        <v>68.91200000000057</v>
      </c>
      <c r="V280">
        <f>+'Hidden calculations'!$A$44+'Hidden calculations'!$C$44*S280+'Hidden calculations'!$E$44*S280^2+'Hidden calculations'!$G$44*S280^3</f>
        <v>2072.8668444444615</v>
      </c>
      <c r="W280">
        <f>+'Hidden calculations'!$A$46+'Hidden calculations'!$C$46*S280+'Hidden calculations'!$E$46*S280^2+'Hidden calculations'!$G$46*S280^3</f>
        <v>37.28177777777791</v>
      </c>
      <c r="X280">
        <f>+'Hidden calculations'!$A$48+'Hidden calculations'!$C$48*S280+'Hidden calculations'!$E$48*S280^2+'Hidden calculations'!$G$48/S280</f>
        <v>43.67666187050371</v>
      </c>
      <c r="Y280">
        <f>+'Sheet to use'!$B$15</f>
        <v>50.1696867361928</v>
      </c>
      <c r="AA280">
        <f>IF('Sheet to use'!$C$19&gt;S280,MIN(Y280,'Sheet to use'!$C$22),0)</f>
        <v>0</v>
      </c>
      <c r="AB280">
        <f>IF('Sheet to use'!$C$19&gt;S280,MAX('Sheet to use'!$C$22-Y280,0),0)</f>
        <v>0</v>
      </c>
      <c r="AC280">
        <f>IF('Sheet to use'!$C$19&gt;S280,MAX(Y280-'Sheet to use'!$C$22,0),0)</f>
        <v>0</v>
      </c>
      <c r="AD280">
        <f>IF('Sheet to use'!$C$19=0,IF($S280&lt;'Hidden calculations'!$C$36,'Hidden calculations'!$D$36,W280),0)</f>
        <v>0</v>
      </c>
      <c r="AE280">
        <f>IF(AND('Sheet to use'!$C$19=0,$S280&lt;'Hidden calculations'!$C$36),'Hidden calculations'!$E$36-'Hidden calculations'!$D$36,0)</f>
        <v>0</v>
      </c>
    </row>
    <row r="281" spans="19:31" ht="12.75">
      <c r="S281">
        <f t="shared" si="5"/>
        <v>55.80000000000025</v>
      </c>
      <c r="T281">
        <f>+'Hidden calculations'!$A$40+'Hidden calculations'!$C$40*S281+'Hidden calculations'!$E$40*S281^2+'Hidden calculations'!$G$40*S281^3</f>
        <v>2442.252355555573</v>
      </c>
      <c r="U281">
        <f>+'Hidden calculations'!$A$42+'Hidden calculations'!$C$42*S281+'Hidden calculations'!$E$42*S281^2+'Hidden calculations'!$G$42*S281^3</f>
        <v>69.38800000000059</v>
      </c>
      <c r="V281">
        <f>+'Hidden calculations'!$A$44+'Hidden calculations'!$C$44*S281+'Hidden calculations'!$E$44*S281^2+'Hidden calculations'!$G$44*S281^3</f>
        <v>2086.6968000000174</v>
      </c>
      <c r="W281">
        <f>+'Hidden calculations'!$A$46+'Hidden calculations'!$C$46*S281+'Hidden calculations'!$E$46*S281^2+'Hidden calculations'!$G$46*S281^3</f>
        <v>37.39600000000014</v>
      </c>
      <c r="X281">
        <f>+'Hidden calculations'!$A$48+'Hidden calculations'!$C$48*S281+'Hidden calculations'!$E$48*S281^2+'Hidden calculations'!$G$48/S281</f>
        <v>43.76796336121079</v>
      </c>
      <c r="Y281">
        <f>+'Sheet to use'!$B$15</f>
        <v>50.1696867361928</v>
      </c>
      <c r="AA281">
        <f>IF('Sheet to use'!$C$19&gt;S281,MIN(Y281,'Sheet to use'!$C$22),0)</f>
        <v>0</v>
      </c>
      <c r="AB281">
        <f>IF('Sheet to use'!$C$19&gt;S281,MAX('Sheet to use'!$C$22-Y281,0),0)</f>
        <v>0</v>
      </c>
      <c r="AC281">
        <f>IF('Sheet to use'!$C$19&gt;S281,MAX(Y281-'Sheet to use'!$C$22,0),0)</f>
        <v>0</v>
      </c>
      <c r="AD281">
        <f>IF('Sheet to use'!$C$19=0,IF($S281&lt;'Hidden calculations'!$C$36,'Hidden calculations'!$D$36,W281),0)</f>
        <v>0</v>
      </c>
      <c r="AE281">
        <f>IF(AND('Sheet to use'!$C$19=0,$S281&lt;'Hidden calculations'!$C$36),'Hidden calculations'!$E$36-'Hidden calculations'!$D$36,0)</f>
        <v>0</v>
      </c>
    </row>
    <row r="282" spans="19:31" ht="12.75">
      <c r="S282">
        <f t="shared" si="5"/>
        <v>56.000000000000256</v>
      </c>
      <c r="T282">
        <f>+'Hidden calculations'!$A$40+'Hidden calculations'!$C$40*S282+'Hidden calculations'!$E$40*S282^2+'Hidden calculations'!$G$40*S282^3</f>
        <v>2456.177777777795</v>
      </c>
      <c r="U282">
        <f>+'Hidden calculations'!$A$42+'Hidden calculations'!$C$42*S282+'Hidden calculations'!$E$42*S282^2+'Hidden calculations'!$G$42*S282^3</f>
        <v>69.86666666666727</v>
      </c>
      <c r="V282">
        <f>+'Hidden calculations'!$A$44+'Hidden calculations'!$C$44*S282+'Hidden calculations'!$E$44*S282^2+'Hidden calculations'!$G$44*S282^3</f>
        <v>2100.6222222222395</v>
      </c>
      <c r="W282">
        <f>+'Hidden calculations'!$A$46+'Hidden calculations'!$C$46*S282+'Hidden calculations'!$E$46*S282^2+'Hidden calculations'!$G$46*S282^3</f>
        <v>37.511111111111255</v>
      </c>
      <c r="X282">
        <f>+'Hidden calculations'!$A$48+'Hidden calculations'!$C$48*S282+'Hidden calculations'!$E$48*S282^2+'Hidden calculations'!$G$48/S282</f>
        <v>43.860317460317575</v>
      </c>
      <c r="Y282">
        <f>+'Sheet to use'!$B$15</f>
        <v>50.1696867361928</v>
      </c>
      <c r="AA282">
        <f>IF('Sheet to use'!$C$19&gt;S282,MIN(Y282,'Sheet to use'!$C$22),0)</f>
        <v>0</v>
      </c>
      <c r="AB282">
        <f>IF('Sheet to use'!$C$19&gt;S282,MAX('Sheet to use'!$C$22-Y282,0),0)</f>
        <v>0</v>
      </c>
      <c r="AC282">
        <f>IF('Sheet to use'!$C$19&gt;S282,MAX(Y282-'Sheet to use'!$C$22,0),0)</f>
        <v>0</v>
      </c>
      <c r="AD282">
        <f>IF('Sheet to use'!$C$19=0,IF($S282&lt;'Hidden calculations'!$C$36,'Hidden calculations'!$D$36,W282),0)</f>
        <v>0</v>
      </c>
      <c r="AE282">
        <f>IF(AND('Sheet to use'!$C$19=0,$S282&lt;'Hidden calculations'!$C$36),'Hidden calculations'!$E$36-'Hidden calculations'!$D$36,0)</f>
        <v>0</v>
      </c>
    </row>
    <row r="283" spans="19:31" ht="12.75">
      <c r="S283">
        <f t="shared" si="5"/>
        <v>56.20000000000026</v>
      </c>
      <c r="T283">
        <f>+'Hidden calculations'!$A$40+'Hidden calculations'!$C$40*S283+'Hidden calculations'!$E$40*S283^2+'Hidden calculations'!$G$40*S283^3</f>
        <v>2470.199200000018</v>
      </c>
      <c r="U283">
        <f>+'Hidden calculations'!$A$42+'Hidden calculations'!$C$42*S283+'Hidden calculations'!$E$42*S283^2+'Hidden calculations'!$G$42*S283^3</f>
        <v>70.34800000000061</v>
      </c>
      <c r="V283">
        <f>+'Hidden calculations'!$A$44+'Hidden calculations'!$C$44*S283+'Hidden calculations'!$E$44*S283^2+'Hidden calculations'!$G$44*S283^3</f>
        <v>2114.6436444444626</v>
      </c>
      <c r="W283">
        <f>+'Hidden calculations'!$A$46+'Hidden calculations'!$C$46*S283+'Hidden calculations'!$E$46*S283^2+'Hidden calculations'!$G$46*S283^3</f>
        <v>37.627111111111255</v>
      </c>
      <c r="X283">
        <f>+'Hidden calculations'!$A$48+'Hidden calculations'!$C$48*S283+'Hidden calculations'!$E$48*S283^2+'Hidden calculations'!$G$48/S283</f>
        <v>43.953722419928944</v>
      </c>
      <c r="Y283">
        <f>+'Sheet to use'!$B$15</f>
        <v>50.1696867361928</v>
      </c>
      <c r="AA283">
        <f>IF('Sheet to use'!$C$19&gt;S283,MIN(Y283,'Sheet to use'!$C$22),0)</f>
        <v>0</v>
      </c>
      <c r="AB283">
        <f>IF('Sheet to use'!$C$19&gt;S283,MAX('Sheet to use'!$C$22-Y283,0),0)</f>
        <v>0</v>
      </c>
      <c r="AC283">
        <f>IF('Sheet to use'!$C$19&gt;S283,MAX(Y283-'Sheet to use'!$C$22,0),0)</f>
        <v>0</v>
      </c>
      <c r="AD283">
        <f>IF('Sheet to use'!$C$19=0,IF($S283&lt;'Hidden calculations'!$C$36,'Hidden calculations'!$D$36,W283),0)</f>
        <v>0</v>
      </c>
      <c r="AE283">
        <f>IF(AND('Sheet to use'!$C$19=0,$S283&lt;'Hidden calculations'!$C$36),'Hidden calculations'!$E$36-'Hidden calculations'!$D$36,0)</f>
        <v>0</v>
      </c>
    </row>
    <row r="284" spans="19:31" ht="12.75">
      <c r="S284">
        <f t="shared" si="5"/>
        <v>56.40000000000026</v>
      </c>
      <c r="T284">
        <f>+'Hidden calculations'!$A$40+'Hidden calculations'!$C$40*S284+'Hidden calculations'!$E$40*S284^2+'Hidden calculations'!$G$40*S284^3</f>
        <v>2484.317155555574</v>
      </c>
      <c r="U284">
        <f>+'Hidden calculations'!$A$42+'Hidden calculations'!$C$42*S284+'Hidden calculations'!$E$42*S284^2+'Hidden calculations'!$G$42*S284^3</f>
        <v>70.83200000000063</v>
      </c>
      <c r="V284">
        <f>+'Hidden calculations'!$A$44+'Hidden calculations'!$C$44*S284+'Hidden calculations'!$E$44*S284^2+'Hidden calculations'!$G$44*S284^3</f>
        <v>2128.7616000000185</v>
      </c>
      <c r="W284">
        <f>+'Hidden calculations'!$A$46+'Hidden calculations'!$C$46*S284+'Hidden calculations'!$E$46*S284^2+'Hidden calculations'!$G$46*S284^3</f>
        <v>37.74400000000015</v>
      </c>
      <c r="X284">
        <f>+'Hidden calculations'!$A$48+'Hidden calculations'!$C$48*S284+'Hidden calculations'!$E$48*S284^2+'Hidden calculations'!$G$48/S284</f>
        <v>44.0481765169426</v>
      </c>
      <c r="Y284">
        <f>+'Sheet to use'!$B$15</f>
        <v>50.1696867361928</v>
      </c>
      <c r="AA284">
        <f>IF('Sheet to use'!$C$19&gt;S284,MIN(Y284,'Sheet to use'!$C$22),0)</f>
        <v>0</v>
      </c>
      <c r="AB284">
        <f>IF('Sheet to use'!$C$19&gt;S284,MAX('Sheet to use'!$C$22-Y284,0),0)</f>
        <v>0</v>
      </c>
      <c r="AC284">
        <f>IF('Sheet to use'!$C$19&gt;S284,MAX(Y284-'Sheet to use'!$C$22,0),0)</f>
        <v>0</v>
      </c>
      <c r="AD284">
        <f>IF('Sheet to use'!$C$19=0,IF($S284&lt;'Hidden calculations'!$C$36,'Hidden calculations'!$D$36,W284),0)</f>
        <v>0</v>
      </c>
      <c r="AE284">
        <f>IF(AND('Sheet to use'!$C$19=0,$S284&lt;'Hidden calculations'!$C$36),'Hidden calculations'!$E$36-'Hidden calculations'!$D$36,0)</f>
        <v>0</v>
      </c>
    </row>
    <row r="285" spans="19:31" ht="12.75">
      <c r="S285">
        <f t="shared" si="5"/>
        <v>56.600000000000264</v>
      </c>
      <c r="T285">
        <f>+'Hidden calculations'!$A$40+'Hidden calculations'!$C$40*S285+'Hidden calculations'!$E$40*S285^2+'Hidden calculations'!$G$40*S285^3</f>
        <v>2498.5321777777963</v>
      </c>
      <c r="U285">
        <f>+'Hidden calculations'!$A$42+'Hidden calculations'!$C$42*S285+'Hidden calculations'!$E$42*S285^2+'Hidden calculations'!$G$42*S285^3</f>
        <v>71.31866666666731</v>
      </c>
      <c r="V285">
        <f>+'Hidden calculations'!$A$44+'Hidden calculations'!$C$44*S285+'Hidden calculations'!$E$44*S285^2+'Hidden calculations'!$G$44*S285^3</f>
        <v>2142.9766222222406</v>
      </c>
      <c r="W285">
        <f>+'Hidden calculations'!$A$46+'Hidden calculations'!$C$46*S285+'Hidden calculations'!$E$46*S285^2+'Hidden calculations'!$G$46*S285^3</f>
        <v>37.86177777777793</v>
      </c>
      <c r="X285">
        <f>+'Hidden calculations'!$A$48+'Hidden calculations'!$C$48*S285+'Hidden calculations'!$E$48*S285^2+'Hidden calculations'!$G$48/S285</f>
        <v>44.143678052611044</v>
      </c>
      <c r="Y285">
        <f>+'Sheet to use'!$B$15</f>
        <v>50.1696867361928</v>
      </c>
      <c r="AA285">
        <f>IF('Sheet to use'!$C$19&gt;S285,MIN(Y285,'Sheet to use'!$C$22),0)</f>
        <v>0</v>
      </c>
      <c r="AB285">
        <f>IF('Sheet to use'!$C$19&gt;S285,MAX('Sheet to use'!$C$22-Y285,0),0)</f>
        <v>0</v>
      </c>
      <c r="AC285">
        <f>IF('Sheet to use'!$C$19&gt;S285,MAX(Y285-'Sheet to use'!$C$22,0),0)</f>
        <v>0</v>
      </c>
      <c r="AD285">
        <f>IF('Sheet to use'!$C$19=0,IF($S285&lt;'Hidden calculations'!$C$36,'Hidden calculations'!$D$36,W285),0)</f>
        <v>0</v>
      </c>
      <c r="AE285">
        <f>IF(AND('Sheet to use'!$C$19=0,$S285&lt;'Hidden calculations'!$C$36),'Hidden calculations'!$E$36-'Hidden calculations'!$D$36,0)</f>
        <v>0</v>
      </c>
    </row>
    <row r="286" spans="19:31" ht="12.75">
      <c r="S286">
        <f t="shared" si="5"/>
        <v>56.80000000000027</v>
      </c>
      <c r="T286">
        <f>+'Hidden calculations'!$A$40+'Hidden calculations'!$C$40*S286+'Hidden calculations'!$E$40*S286^2+'Hidden calculations'!$G$40*S286^3</f>
        <v>2512.844800000019</v>
      </c>
      <c r="U286">
        <f>+'Hidden calculations'!$A$42+'Hidden calculations'!$C$42*S286+'Hidden calculations'!$E$42*S286^2+'Hidden calculations'!$G$42*S286^3</f>
        <v>71.80800000000063</v>
      </c>
      <c r="V286">
        <f>+'Hidden calculations'!$A$44+'Hidden calculations'!$C$44*S286+'Hidden calculations'!$E$44*S286^2+'Hidden calculations'!$G$44*S286^3</f>
        <v>2157.2892444444633</v>
      </c>
      <c r="W286">
        <f>+'Hidden calculations'!$A$46+'Hidden calculations'!$C$46*S286+'Hidden calculations'!$E$46*S286^2+'Hidden calculations'!$G$46*S286^3</f>
        <v>37.98044444444459</v>
      </c>
      <c r="X286">
        <f>+'Hidden calculations'!$A$48+'Hidden calculations'!$C$48*S286+'Hidden calculations'!$E$48*S286^2+'Hidden calculations'!$G$48/S286</f>
        <v>44.2402253521128</v>
      </c>
      <c r="Y286">
        <f>+'Sheet to use'!$B$15</f>
        <v>50.1696867361928</v>
      </c>
      <c r="AA286">
        <f>IF('Sheet to use'!$C$19&gt;S286,MIN(Y286,'Sheet to use'!$C$22),0)</f>
        <v>0</v>
      </c>
      <c r="AB286">
        <f>IF('Sheet to use'!$C$19&gt;S286,MAX('Sheet to use'!$C$22-Y286,0),0)</f>
        <v>0</v>
      </c>
      <c r="AC286">
        <f>IF('Sheet to use'!$C$19&gt;S286,MAX(Y286-'Sheet to use'!$C$22,0),0)</f>
        <v>0</v>
      </c>
      <c r="AD286">
        <f>IF('Sheet to use'!$C$19=0,IF($S286&lt;'Hidden calculations'!$C$36,'Hidden calculations'!$D$36,W286),0)</f>
        <v>0</v>
      </c>
      <c r="AE286">
        <f>IF(AND('Sheet to use'!$C$19=0,$S286&lt;'Hidden calculations'!$C$36),'Hidden calculations'!$E$36-'Hidden calculations'!$D$36,0)</f>
        <v>0</v>
      </c>
    </row>
    <row r="287" spans="19:31" ht="12.75">
      <c r="S287">
        <f t="shared" si="5"/>
        <v>57.00000000000027</v>
      </c>
      <c r="T287">
        <f>+'Hidden calculations'!$A$40+'Hidden calculations'!$C$40*S287+'Hidden calculations'!$E$40*S287^2+'Hidden calculations'!$G$40*S287^3</f>
        <v>2527.255555555575</v>
      </c>
      <c r="U287">
        <f>+'Hidden calculations'!$A$42+'Hidden calculations'!$C$42*S287+'Hidden calculations'!$E$42*S287^2+'Hidden calculations'!$G$42*S287^3</f>
        <v>72.30000000000067</v>
      </c>
      <c r="V287">
        <f>+'Hidden calculations'!$A$44+'Hidden calculations'!$C$44*S287+'Hidden calculations'!$E$44*S287^2+'Hidden calculations'!$G$44*S287^3</f>
        <v>2171.7000000000194</v>
      </c>
      <c r="W287">
        <f>+'Hidden calculations'!$A$46+'Hidden calculations'!$C$46*S287+'Hidden calculations'!$E$46*S287^2+'Hidden calculations'!$G$46*S287^3</f>
        <v>38.10000000000016</v>
      </c>
      <c r="X287">
        <f>+'Hidden calculations'!$A$48+'Hidden calculations'!$C$48*S287+'Hidden calculations'!$E$48*S287^2+'Hidden calculations'!$G$48/S287</f>
        <v>44.33781676413268</v>
      </c>
      <c r="Y287">
        <f>+'Sheet to use'!$B$15</f>
        <v>50.1696867361928</v>
      </c>
      <c r="AA287">
        <f>IF('Sheet to use'!$C$19&gt;S287,MIN(Y287,'Sheet to use'!$C$22),0)</f>
        <v>0</v>
      </c>
      <c r="AB287">
        <f>IF('Sheet to use'!$C$19&gt;S287,MAX('Sheet to use'!$C$22-Y287,0),0)</f>
        <v>0</v>
      </c>
      <c r="AC287">
        <f>IF('Sheet to use'!$C$19&gt;S287,MAX(Y287-'Sheet to use'!$C$22,0),0)</f>
        <v>0</v>
      </c>
      <c r="AD287">
        <f>IF('Sheet to use'!$C$19=0,IF($S287&lt;'Hidden calculations'!$C$36,'Hidden calculations'!$D$36,W287),0)</f>
        <v>0</v>
      </c>
      <c r="AE287">
        <f>IF(AND('Sheet to use'!$C$19=0,$S287&lt;'Hidden calculations'!$C$36),'Hidden calculations'!$E$36-'Hidden calculations'!$D$36,0)</f>
        <v>0</v>
      </c>
    </row>
    <row r="288" spans="19:31" ht="12.75">
      <c r="S288">
        <f t="shared" si="5"/>
        <v>57.20000000000027</v>
      </c>
      <c r="T288">
        <f>+'Hidden calculations'!$A$40+'Hidden calculations'!$C$40*S288+'Hidden calculations'!$E$40*S288^2+'Hidden calculations'!$G$40*S288^3</f>
        <v>2541.7649777777974</v>
      </c>
      <c r="U288">
        <f>+'Hidden calculations'!$A$42+'Hidden calculations'!$C$42*S288+'Hidden calculations'!$E$42*S288^2+'Hidden calculations'!$G$42*S288^3</f>
        <v>72.79466666666733</v>
      </c>
      <c r="V288">
        <f>+'Hidden calculations'!$A$44+'Hidden calculations'!$C$44*S288+'Hidden calculations'!$E$44*S288^2+'Hidden calculations'!$G$44*S288^3</f>
        <v>2186.2094222222418</v>
      </c>
      <c r="W288">
        <f>+'Hidden calculations'!$A$46+'Hidden calculations'!$C$46*S288+'Hidden calculations'!$E$46*S288^2+'Hidden calculations'!$G$46*S288^3</f>
        <v>38.22044444444461</v>
      </c>
      <c r="X288">
        <f>+'Hidden calculations'!$A$48+'Hidden calculations'!$C$48*S288+'Hidden calculations'!$E$48*S288^2+'Hidden calculations'!$G$48/S288</f>
        <v>44.4364506604508</v>
      </c>
      <c r="Y288">
        <f>+'Sheet to use'!$B$15</f>
        <v>50.1696867361928</v>
      </c>
      <c r="AA288">
        <f>IF('Sheet to use'!$C$19&gt;S288,MIN(Y288,'Sheet to use'!$C$22),0)</f>
        <v>0</v>
      </c>
      <c r="AB288">
        <f>IF('Sheet to use'!$C$19&gt;S288,MAX('Sheet to use'!$C$22-Y288,0),0)</f>
        <v>0</v>
      </c>
      <c r="AC288">
        <f>IF('Sheet to use'!$C$19&gt;S288,MAX(Y288-'Sheet to use'!$C$22,0),0)</f>
        <v>0</v>
      </c>
      <c r="AD288">
        <f>IF('Sheet to use'!$C$19=0,IF($S288&lt;'Hidden calculations'!$C$36,'Hidden calculations'!$D$36,W288),0)</f>
        <v>0</v>
      </c>
      <c r="AE288">
        <f>IF(AND('Sheet to use'!$C$19=0,$S288&lt;'Hidden calculations'!$C$36),'Hidden calculations'!$E$36-'Hidden calculations'!$D$36,0)</f>
        <v>0</v>
      </c>
    </row>
    <row r="289" spans="19:31" ht="12.75">
      <c r="S289">
        <f t="shared" si="5"/>
        <v>57.400000000000276</v>
      </c>
      <c r="T289">
        <f>+'Hidden calculations'!$A$40+'Hidden calculations'!$C$40*S289+'Hidden calculations'!$E$40*S289^2+'Hidden calculations'!$G$40*S289^3</f>
        <v>2556.37360000002</v>
      </c>
      <c r="U289">
        <f>+'Hidden calculations'!$A$42+'Hidden calculations'!$C$42*S289+'Hidden calculations'!$E$42*S289^2+'Hidden calculations'!$G$42*S289^3</f>
        <v>73.29200000000067</v>
      </c>
      <c r="V289">
        <f>+'Hidden calculations'!$A$44+'Hidden calculations'!$C$44*S289+'Hidden calculations'!$E$44*S289^2+'Hidden calculations'!$G$44*S289^3</f>
        <v>2200.8180444444642</v>
      </c>
      <c r="W289">
        <f>+'Hidden calculations'!$A$46+'Hidden calculations'!$C$46*S289+'Hidden calculations'!$E$46*S289^2+'Hidden calculations'!$G$46*S289^3</f>
        <v>38.34177777777794</v>
      </c>
      <c r="X289">
        <f>+'Hidden calculations'!$A$48+'Hidden calculations'!$C$48*S289+'Hidden calculations'!$E$48*S289^2+'Hidden calculations'!$G$48/S289</f>
        <v>44.53612543554021</v>
      </c>
      <c r="Y289">
        <f>+'Sheet to use'!$B$15</f>
        <v>50.1696867361928</v>
      </c>
      <c r="AA289">
        <f>IF('Sheet to use'!$C$19&gt;S289,MIN(Y289,'Sheet to use'!$C$22),0)</f>
        <v>0</v>
      </c>
      <c r="AB289">
        <f>IF('Sheet to use'!$C$19&gt;S289,MAX('Sheet to use'!$C$22-Y289,0),0)</f>
        <v>0</v>
      </c>
      <c r="AC289">
        <f>IF('Sheet to use'!$C$19&gt;S289,MAX(Y289-'Sheet to use'!$C$22,0),0)</f>
        <v>0</v>
      </c>
      <c r="AD289">
        <f>IF('Sheet to use'!$C$19=0,IF($S289&lt;'Hidden calculations'!$C$36,'Hidden calculations'!$D$36,W289),0)</f>
        <v>0</v>
      </c>
      <c r="AE289">
        <f>IF(AND('Sheet to use'!$C$19=0,$S289&lt;'Hidden calculations'!$C$36),'Hidden calculations'!$E$36-'Hidden calculations'!$D$36,0)</f>
        <v>0</v>
      </c>
    </row>
    <row r="290" spans="19:31" ht="12.75">
      <c r="S290">
        <f t="shared" si="5"/>
        <v>57.60000000000028</v>
      </c>
      <c r="T290">
        <f>+'Hidden calculations'!$A$40+'Hidden calculations'!$C$40*S290+'Hidden calculations'!$E$40*S290^2+'Hidden calculations'!$G$40*S290^3</f>
        <v>2571.081955555576</v>
      </c>
      <c r="U290">
        <f>+'Hidden calculations'!$A$42+'Hidden calculations'!$C$42*S290+'Hidden calculations'!$E$42*S290^2+'Hidden calculations'!$G$42*S290^3</f>
        <v>73.79200000000068</v>
      </c>
      <c r="V290">
        <f>+'Hidden calculations'!$A$44+'Hidden calculations'!$C$44*S290+'Hidden calculations'!$E$44*S290^2+'Hidden calculations'!$G$44*S290^3</f>
        <v>2215.52640000002</v>
      </c>
      <c r="W290">
        <f>+'Hidden calculations'!$A$46+'Hidden calculations'!$C$46*S290+'Hidden calculations'!$E$46*S290^2+'Hidden calculations'!$G$46*S290^3</f>
        <v>38.46400000000017</v>
      </c>
      <c r="X290">
        <f>+'Hidden calculations'!$A$48+'Hidden calculations'!$C$48*S290+'Hidden calculations'!$E$48*S290^2+'Hidden calculations'!$G$48/S290</f>
        <v>44.63683950617298</v>
      </c>
      <c r="Y290">
        <f>+'Sheet to use'!$B$15</f>
        <v>50.1696867361928</v>
      </c>
      <c r="AA290">
        <f>IF('Sheet to use'!$C$19&gt;S290,MIN(Y290,'Sheet to use'!$C$22),0)</f>
        <v>0</v>
      </c>
      <c r="AB290">
        <f>IF('Sheet to use'!$C$19&gt;S290,MAX('Sheet to use'!$C$22-Y290,0),0)</f>
        <v>0</v>
      </c>
      <c r="AC290">
        <f>IF('Sheet to use'!$C$19&gt;S290,MAX(Y290-'Sheet to use'!$C$22,0),0)</f>
        <v>0</v>
      </c>
      <c r="AD290">
        <f>IF('Sheet to use'!$C$19=0,IF($S290&lt;'Hidden calculations'!$C$36,'Hidden calculations'!$D$36,W290),0)</f>
        <v>0</v>
      </c>
      <c r="AE290">
        <f>IF(AND('Sheet to use'!$C$19=0,$S290&lt;'Hidden calculations'!$C$36),'Hidden calculations'!$E$36-'Hidden calculations'!$D$36,0)</f>
        <v>0</v>
      </c>
    </row>
    <row r="291" spans="19:31" ht="12.75">
      <c r="S291">
        <f t="shared" si="5"/>
        <v>57.80000000000028</v>
      </c>
      <c r="T291">
        <f>+'Hidden calculations'!$A$40+'Hidden calculations'!$C$40*S291+'Hidden calculations'!$E$40*S291^2+'Hidden calculations'!$G$40*S291^3</f>
        <v>2585.8905777777986</v>
      </c>
      <c r="U291">
        <f>+'Hidden calculations'!$A$42+'Hidden calculations'!$C$42*S291+'Hidden calculations'!$E$42*S291^2+'Hidden calculations'!$G$42*S291^3</f>
        <v>74.29466666666737</v>
      </c>
      <c r="V291">
        <f>+'Hidden calculations'!$A$44+'Hidden calculations'!$C$44*S291+'Hidden calculations'!$E$44*S291^2+'Hidden calculations'!$G$44*S291^3</f>
        <v>2230.335022222243</v>
      </c>
      <c r="W291">
        <f>+'Hidden calculations'!$A$46+'Hidden calculations'!$C$46*S291+'Hidden calculations'!$E$46*S291^2+'Hidden calculations'!$G$46*S291^3</f>
        <v>38.587111111111284</v>
      </c>
      <c r="X291">
        <f>+'Hidden calculations'!$A$48+'Hidden calculations'!$C$48*S291+'Hidden calculations'!$E$48*S291^2+'Hidden calculations'!$G$48/S291</f>
        <v>44.73859131103436</v>
      </c>
      <c r="Y291">
        <f>+'Sheet to use'!$B$15</f>
        <v>50.1696867361928</v>
      </c>
      <c r="AA291">
        <f>IF('Sheet to use'!$C$19&gt;S291,MIN(Y291,'Sheet to use'!$C$22),0)</f>
        <v>0</v>
      </c>
      <c r="AB291">
        <f>IF('Sheet to use'!$C$19&gt;S291,MAX('Sheet to use'!$C$22-Y291,0),0)</f>
        <v>0</v>
      </c>
      <c r="AC291">
        <f>IF('Sheet to use'!$C$19&gt;S291,MAX(Y291-'Sheet to use'!$C$22,0),0)</f>
        <v>0</v>
      </c>
      <c r="AD291">
        <f>IF('Sheet to use'!$C$19=0,IF($S291&lt;'Hidden calculations'!$C$36,'Hidden calculations'!$D$36,W291),0)</f>
        <v>0</v>
      </c>
      <c r="AE291">
        <f>IF(AND('Sheet to use'!$C$19=0,$S291&lt;'Hidden calculations'!$C$36),'Hidden calculations'!$E$36-'Hidden calculations'!$D$36,0)</f>
        <v>0</v>
      </c>
    </row>
    <row r="292" spans="19:31" ht="12.75">
      <c r="S292">
        <f t="shared" si="5"/>
        <v>58.000000000000284</v>
      </c>
      <c r="T292">
        <f>+'Hidden calculations'!$A$40+'Hidden calculations'!$C$40*S292+'Hidden calculations'!$E$40*S292^2+'Hidden calculations'!$G$40*S292^3</f>
        <v>2600.800000000021</v>
      </c>
      <c r="U292">
        <f>+'Hidden calculations'!$A$42+'Hidden calculations'!$C$42*S292+'Hidden calculations'!$E$42*S292^2+'Hidden calculations'!$G$42*S292^3</f>
        <v>74.8000000000007</v>
      </c>
      <c r="V292">
        <f>+'Hidden calculations'!$A$44+'Hidden calculations'!$C$44*S292+'Hidden calculations'!$E$44*S292^2+'Hidden calculations'!$G$44*S292^3</f>
        <v>2245.2444444444654</v>
      </c>
      <c r="W292">
        <f>+'Hidden calculations'!$A$46+'Hidden calculations'!$C$46*S292+'Hidden calculations'!$E$46*S292^2+'Hidden calculations'!$G$46*S292^3</f>
        <v>38.71111111111128</v>
      </c>
      <c r="X292">
        <f>+'Hidden calculations'!$A$48+'Hidden calculations'!$C$48*S292+'Hidden calculations'!$E$48*S292^2+'Hidden calculations'!$G$48/S292</f>
        <v>44.84137931034497</v>
      </c>
      <c r="Y292">
        <f>+'Sheet to use'!$B$15</f>
        <v>50.1696867361928</v>
      </c>
      <c r="AA292">
        <f>IF('Sheet to use'!$C$19&gt;S292,MIN(Y292,'Sheet to use'!$C$22),0)</f>
        <v>0</v>
      </c>
      <c r="AB292">
        <f>IF('Sheet to use'!$C$19&gt;S292,MAX('Sheet to use'!$C$22-Y292,0),0)</f>
        <v>0</v>
      </c>
      <c r="AC292">
        <f>IF('Sheet to use'!$C$19&gt;S292,MAX(Y292-'Sheet to use'!$C$22,0),0)</f>
        <v>0</v>
      </c>
      <c r="AD292">
        <f>IF('Sheet to use'!$C$19=0,IF($S292&lt;'Hidden calculations'!$C$36,'Hidden calculations'!$D$36,W292),0)</f>
        <v>0</v>
      </c>
      <c r="AE292">
        <f>IF(AND('Sheet to use'!$C$19=0,$S292&lt;'Hidden calculations'!$C$36),'Hidden calculations'!$E$36-'Hidden calculations'!$D$36,0)</f>
        <v>0</v>
      </c>
    </row>
    <row r="293" spans="19:31" ht="12.75">
      <c r="S293">
        <f t="shared" si="5"/>
        <v>58.20000000000029</v>
      </c>
      <c r="T293">
        <f>+'Hidden calculations'!$A$40+'Hidden calculations'!$C$40*S293+'Hidden calculations'!$E$40*S293^2+'Hidden calculations'!$G$40*S293^3</f>
        <v>2615.810755555577</v>
      </c>
      <c r="U293">
        <f>+'Hidden calculations'!$A$42+'Hidden calculations'!$C$42*S293+'Hidden calculations'!$E$42*S293^2+'Hidden calculations'!$G$42*S293^3</f>
        <v>75.30800000000072</v>
      </c>
      <c r="V293">
        <f>+'Hidden calculations'!$A$44+'Hidden calculations'!$C$44*S293+'Hidden calculations'!$E$44*S293^2+'Hidden calculations'!$G$44*S293^3</f>
        <v>2260.2552000000214</v>
      </c>
      <c r="W293">
        <f>+'Hidden calculations'!$A$46+'Hidden calculations'!$C$46*S293+'Hidden calculations'!$E$46*S293^2+'Hidden calculations'!$G$46*S293^3</f>
        <v>38.836000000000176</v>
      </c>
      <c r="X293">
        <f>+'Hidden calculations'!$A$48+'Hidden calculations'!$C$48*S293+'Hidden calculations'!$E$48*S293^2+'Hidden calculations'!$G$48/S293</f>
        <v>44.9452019854908</v>
      </c>
      <c r="Y293">
        <f>+'Sheet to use'!$B$15</f>
        <v>50.1696867361928</v>
      </c>
      <c r="AA293">
        <f>IF('Sheet to use'!$C$19&gt;S293,MIN(Y293,'Sheet to use'!$C$22),0)</f>
        <v>0</v>
      </c>
      <c r="AB293">
        <f>IF('Sheet to use'!$C$19&gt;S293,MAX('Sheet to use'!$C$22-Y293,0),0)</f>
        <v>0</v>
      </c>
      <c r="AC293">
        <f>IF('Sheet to use'!$C$19&gt;S293,MAX(Y293-'Sheet to use'!$C$22,0),0)</f>
        <v>0</v>
      </c>
      <c r="AD293">
        <f>IF('Sheet to use'!$C$19=0,IF($S293&lt;'Hidden calculations'!$C$36,'Hidden calculations'!$D$36,W293),0)</f>
        <v>0</v>
      </c>
      <c r="AE293">
        <f>IF(AND('Sheet to use'!$C$19=0,$S293&lt;'Hidden calculations'!$C$36),'Hidden calculations'!$E$36-'Hidden calculations'!$D$36,0)</f>
        <v>0</v>
      </c>
    </row>
    <row r="294" spans="19:31" ht="12.75">
      <c r="S294">
        <f t="shared" si="5"/>
        <v>58.40000000000029</v>
      </c>
      <c r="T294">
        <f>+'Hidden calculations'!$A$40+'Hidden calculations'!$C$40*S294+'Hidden calculations'!$E$40*S294^2+'Hidden calculations'!$G$40*S294^3</f>
        <v>2630.9233777778</v>
      </c>
      <c r="U294">
        <f>+'Hidden calculations'!$A$42+'Hidden calculations'!$C$42*S294+'Hidden calculations'!$E$42*S294^2+'Hidden calculations'!$G$42*S294^3</f>
        <v>75.81866666666741</v>
      </c>
      <c r="V294">
        <f>+'Hidden calculations'!$A$44+'Hidden calculations'!$C$44*S294+'Hidden calculations'!$E$44*S294^2+'Hidden calculations'!$G$44*S294^3</f>
        <v>2275.3678222222443</v>
      </c>
      <c r="W294">
        <f>+'Hidden calculations'!$A$46+'Hidden calculations'!$C$46*S294+'Hidden calculations'!$E$46*S294^2+'Hidden calculations'!$G$46*S294^3</f>
        <v>38.96177777777796</v>
      </c>
      <c r="X294">
        <f>+'Hidden calculations'!$A$48+'Hidden calculations'!$C$48*S294+'Hidden calculations'!$E$48*S294^2+'Hidden calculations'!$G$48/S294</f>
        <v>45.050057838660734</v>
      </c>
      <c r="Y294">
        <f>+'Sheet to use'!$B$15</f>
        <v>50.1696867361928</v>
      </c>
      <c r="AA294">
        <f>IF('Sheet to use'!$C$19&gt;S294,MIN(Y294,'Sheet to use'!$C$22),0)</f>
        <v>0</v>
      </c>
      <c r="AB294">
        <f>IF('Sheet to use'!$C$19&gt;S294,MAX('Sheet to use'!$C$22-Y294,0),0)</f>
        <v>0</v>
      </c>
      <c r="AC294">
        <f>IF('Sheet to use'!$C$19&gt;S294,MAX(Y294-'Sheet to use'!$C$22,0),0)</f>
        <v>0</v>
      </c>
      <c r="AD294">
        <f>IF('Sheet to use'!$C$19=0,IF($S294&lt;'Hidden calculations'!$C$36,'Hidden calculations'!$D$36,W294),0)</f>
        <v>0</v>
      </c>
      <c r="AE294">
        <f>IF(AND('Sheet to use'!$C$19=0,$S294&lt;'Hidden calculations'!$C$36),'Hidden calculations'!$E$36-'Hidden calculations'!$D$36,0)</f>
        <v>0</v>
      </c>
    </row>
    <row r="295" spans="19:31" ht="12.75">
      <c r="S295">
        <f t="shared" si="5"/>
        <v>58.60000000000029</v>
      </c>
      <c r="T295">
        <f>+'Hidden calculations'!$A$40+'Hidden calculations'!$C$40*S295+'Hidden calculations'!$E$40*S295^2+'Hidden calculations'!$G$40*S295^3</f>
        <v>2646.1384000000226</v>
      </c>
      <c r="U295">
        <f>+'Hidden calculations'!$A$42+'Hidden calculations'!$C$42*S295+'Hidden calculations'!$E$42*S295^2+'Hidden calculations'!$G$42*S295^3</f>
        <v>76.33200000000073</v>
      </c>
      <c r="V295">
        <f>+'Hidden calculations'!$A$44+'Hidden calculations'!$C$44*S295+'Hidden calculations'!$E$44*S295^2+'Hidden calculations'!$G$44*S295^3</f>
        <v>2290.582844444467</v>
      </c>
      <c r="W295">
        <f>+'Hidden calculations'!$A$46+'Hidden calculations'!$C$46*S295+'Hidden calculations'!$E$46*S295^2+'Hidden calculations'!$G$46*S295^3</f>
        <v>39.088444444444626</v>
      </c>
      <c r="X295">
        <f>+'Hidden calculations'!$A$48+'Hidden calculations'!$C$48*S295+'Hidden calculations'!$E$48*S295^2+'Hidden calculations'!$G$48/S295</f>
        <v>45.155945392491624</v>
      </c>
      <c r="Y295">
        <f>+'Sheet to use'!$B$15</f>
        <v>50.1696867361928</v>
      </c>
      <c r="AA295">
        <f>IF('Sheet to use'!$C$19&gt;S295,MIN(Y295,'Sheet to use'!$C$22),0)</f>
        <v>0</v>
      </c>
      <c r="AB295">
        <f>IF('Sheet to use'!$C$19&gt;S295,MAX('Sheet to use'!$C$22-Y295,0),0)</f>
        <v>0</v>
      </c>
      <c r="AC295">
        <f>IF('Sheet to use'!$C$19&gt;S295,MAX(Y295-'Sheet to use'!$C$22,0),0)</f>
        <v>0</v>
      </c>
      <c r="AD295">
        <f>IF('Sheet to use'!$C$19=0,IF($S295&lt;'Hidden calculations'!$C$36,'Hidden calculations'!$D$36,W295),0)</f>
        <v>0</v>
      </c>
      <c r="AE295">
        <f>IF(AND('Sheet to use'!$C$19=0,$S295&lt;'Hidden calculations'!$C$36),'Hidden calculations'!$E$36-'Hidden calculations'!$D$36,0)</f>
        <v>0</v>
      </c>
    </row>
    <row r="296" spans="19:31" ht="12.75">
      <c r="S296">
        <f t="shared" si="5"/>
        <v>58.800000000000296</v>
      </c>
      <c r="T296">
        <f>+'Hidden calculations'!$A$40+'Hidden calculations'!$C$40*S296+'Hidden calculations'!$E$40*S296^2+'Hidden calculations'!$G$40*S296^3</f>
        <v>2661.4563555555783</v>
      </c>
      <c r="U296">
        <f>+'Hidden calculations'!$A$42+'Hidden calculations'!$C$42*S296+'Hidden calculations'!$E$42*S296^2+'Hidden calculations'!$G$42*S296^3</f>
        <v>76.84800000000075</v>
      </c>
      <c r="V296">
        <f>+'Hidden calculations'!$A$44+'Hidden calculations'!$C$44*S296+'Hidden calculations'!$E$44*S296^2+'Hidden calculations'!$G$44*S296^3</f>
        <v>2305.9008000000226</v>
      </c>
      <c r="W296">
        <f>+'Hidden calculations'!$A$46+'Hidden calculations'!$C$46*S296+'Hidden calculations'!$E$46*S296^2+'Hidden calculations'!$G$46*S296^3</f>
        <v>39.216000000000186</v>
      </c>
      <c r="X296">
        <f>+'Hidden calculations'!$A$48+'Hidden calculations'!$C$48*S296+'Hidden calculations'!$E$48*S296^2+'Hidden calculations'!$G$48/S296</f>
        <v>45.26286318972049</v>
      </c>
      <c r="Y296">
        <f>+'Sheet to use'!$B$15</f>
        <v>50.1696867361928</v>
      </c>
      <c r="AA296">
        <f>IF('Sheet to use'!$C$19&gt;S296,MIN(Y296,'Sheet to use'!$C$22),0)</f>
        <v>0</v>
      </c>
      <c r="AB296">
        <f>IF('Sheet to use'!$C$19&gt;S296,MAX('Sheet to use'!$C$22-Y296,0),0)</f>
        <v>0</v>
      </c>
      <c r="AC296">
        <f>IF('Sheet to use'!$C$19&gt;S296,MAX(Y296-'Sheet to use'!$C$22,0),0)</f>
        <v>0</v>
      </c>
      <c r="AD296">
        <f>IF('Sheet to use'!$C$19=0,IF($S296&lt;'Hidden calculations'!$C$36,'Hidden calculations'!$D$36,W296),0)</f>
        <v>0</v>
      </c>
      <c r="AE296">
        <f>IF(AND('Sheet to use'!$C$19=0,$S296&lt;'Hidden calculations'!$C$36),'Hidden calculations'!$E$36-'Hidden calculations'!$D$36,0)</f>
        <v>0</v>
      </c>
    </row>
    <row r="297" spans="19:31" ht="12.75">
      <c r="S297">
        <f t="shared" si="5"/>
        <v>59.0000000000003</v>
      </c>
      <c r="T297">
        <f>+'Hidden calculations'!$A$40+'Hidden calculations'!$C$40*S297+'Hidden calculations'!$E$40*S297^2+'Hidden calculations'!$G$40*S297^3</f>
        <v>2676.877777777801</v>
      </c>
      <c r="U297">
        <f>+'Hidden calculations'!$A$42+'Hidden calculations'!$C$42*S297+'Hidden calculations'!$E$42*S297^2+'Hidden calculations'!$G$42*S297^3</f>
        <v>77.36666666666743</v>
      </c>
      <c r="V297">
        <f>+'Hidden calculations'!$A$44+'Hidden calculations'!$C$44*S297+'Hidden calculations'!$E$44*S297^2+'Hidden calculations'!$G$44*S297^3</f>
        <v>2321.3222222222453</v>
      </c>
      <c r="W297">
        <f>+'Hidden calculations'!$A$46+'Hidden calculations'!$C$46*S297+'Hidden calculations'!$E$46*S297^2+'Hidden calculations'!$G$46*S297^3</f>
        <v>39.34444444444463</v>
      </c>
      <c r="X297">
        <f>+'Hidden calculations'!$A$48+'Hidden calculations'!$C$48*S297+'Hidden calculations'!$E$48*S297^2+'Hidden calculations'!$G$48/S297</f>
        <v>45.37080979284385</v>
      </c>
      <c r="Y297">
        <f>+'Sheet to use'!$B$15</f>
        <v>50.1696867361928</v>
      </c>
      <c r="AA297">
        <f>IF('Sheet to use'!$C$19&gt;S297,MIN(Y297,'Sheet to use'!$C$22),0)</f>
        <v>0</v>
      </c>
      <c r="AB297">
        <f>IF('Sheet to use'!$C$19&gt;S297,MAX('Sheet to use'!$C$22-Y297,0),0)</f>
        <v>0</v>
      </c>
      <c r="AC297">
        <f>IF('Sheet to use'!$C$19&gt;S297,MAX(Y297-'Sheet to use'!$C$22,0),0)</f>
        <v>0</v>
      </c>
      <c r="AD297">
        <f>IF('Sheet to use'!$C$19=0,IF($S297&lt;'Hidden calculations'!$C$36,'Hidden calculations'!$D$36,W297),0)</f>
        <v>0</v>
      </c>
      <c r="AE297">
        <f>IF(AND('Sheet to use'!$C$19=0,$S297&lt;'Hidden calculations'!$C$36),'Hidden calculations'!$E$36-'Hidden calculations'!$D$36,0)</f>
        <v>0</v>
      </c>
    </row>
    <row r="298" spans="19:31" ht="12.75">
      <c r="S298">
        <f t="shared" si="5"/>
        <v>59.2000000000003</v>
      </c>
      <c r="T298">
        <f>+'Hidden calculations'!$A$40+'Hidden calculations'!$C$40*S298+'Hidden calculations'!$E$40*S298^2+'Hidden calculations'!$G$40*S298^3</f>
        <v>2692.403200000023</v>
      </c>
      <c r="U298">
        <f>+'Hidden calculations'!$A$42+'Hidden calculations'!$C$42*S298+'Hidden calculations'!$E$42*S298^2+'Hidden calculations'!$G$42*S298^3</f>
        <v>77.88800000000077</v>
      </c>
      <c r="V298">
        <f>+'Hidden calculations'!$A$44+'Hidden calculations'!$C$44*S298+'Hidden calculations'!$E$44*S298^2+'Hidden calculations'!$G$44*S298^3</f>
        <v>2336.8476444444673</v>
      </c>
      <c r="W298">
        <f>+'Hidden calculations'!$A$46+'Hidden calculations'!$C$46*S298+'Hidden calculations'!$E$46*S298^2+'Hidden calculations'!$G$46*S298^3</f>
        <v>39.47377777777797</v>
      </c>
      <c r="X298">
        <f>+'Hidden calculations'!$A$48+'Hidden calculations'!$C$48*S298+'Hidden calculations'!$E$48*S298^2+'Hidden calculations'!$G$48/S298</f>
        <v>45.479783783783944</v>
      </c>
      <c r="Y298">
        <f>+'Sheet to use'!$B$15</f>
        <v>50.1696867361928</v>
      </c>
      <c r="AA298">
        <f>IF('Sheet to use'!$C$19&gt;S298,MIN(Y298,'Sheet to use'!$C$22),0)</f>
        <v>0</v>
      </c>
      <c r="AB298">
        <f>IF('Sheet to use'!$C$19&gt;S298,MAX('Sheet to use'!$C$22-Y298,0),0)</f>
        <v>0</v>
      </c>
      <c r="AC298">
        <f>IF('Sheet to use'!$C$19&gt;S298,MAX(Y298-'Sheet to use'!$C$22,0),0)</f>
        <v>0</v>
      </c>
      <c r="AD298">
        <f>IF('Sheet to use'!$C$19=0,IF($S298&lt;'Hidden calculations'!$C$36,'Hidden calculations'!$D$36,W298),0)</f>
        <v>0</v>
      </c>
      <c r="AE298">
        <f>IF(AND('Sheet to use'!$C$19=0,$S298&lt;'Hidden calculations'!$C$36),'Hidden calculations'!$E$36-'Hidden calculations'!$D$36,0)</f>
        <v>0</v>
      </c>
    </row>
    <row r="299" spans="19:31" ht="12.75">
      <c r="S299">
        <f t="shared" si="5"/>
        <v>59.400000000000304</v>
      </c>
      <c r="T299">
        <f>+'Hidden calculations'!$A$40+'Hidden calculations'!$C$40*S299+'Hidden calculations'!$E$40*S299^2+'Hidden calculations'!$G$40*S299^3</f>
        <v>2708.0331555555795</v>
      </c>
      <c r="U299">
        <f>+'Hidden calculations'!$A$42+'Hidden calculations'!$C$42*S299+'Hidden calculations'!$E$42*S299^2+'Hidden calculations'!$G$42*S299^3</f>
        <v>78.41200000000079</v>
      </c>
      <c r="V299">
        <f>+'Hidden calculations'!$A$44+'Hidden calculations'!$C$44*S299+'Hidden calculations'!$E$44*S299^2+'Hidden calculations'!$G$44*S299^3</f>
        <v>2352.477600000024</v>
      </c>
      <c r="W299">
        <f>+'Hidden calculations'!$A$46+'Hidden calculations'!$C$46*S299+'Hidden calculations'!$E$46*S299^2+'Hidden calculations'!$G$46*S299^3</f>
        <v>39.60400000000019</v>
      </c>
      <c r="X299">
        <f>+'Hidden calculations'!$A$48+'Hidden calculations'!$C$48*S299+'Hidden calculations'!$E$48*S299^2+'Hidden calculations'!$G$48/S299</f>
        <v>45.589783763561705</v>
      </c>
      <c r="Y299">
        <f>+'Sheet to use'!$B$15</f>
        <v>50.1696867361928</v>
      </c>
      <c r="AA299">
        <f>IF('Sheet to use'!$C$19&gt;S299,MIN(Y299,'Sheet to use'!$C$22),0)</f>
        <v>0</v>
      </c>
      <c r="AB299">
        <f>IF('Sheet to use'!$C$19&gt;S299,MAX('Sheet to use'!$C$22-Y299,0),0)</f>
        <v>0</v>
      </c>
      <c r="AC299">
        <f>IF('Sheet to use'!$C$19&gt;S299,MAX(Y299-'Sheet to use'!$C$22,0),0)</f>
        <v>0</v>
      </c>
      <c r="AD299">
        <f>IF('Sheet to use'!$C$19=0,IF($S299&lt;'Hidden calculations'!$C$36,'Hidden calculations'!$D$36,W299),0)</f>
        <v>0</v>
      </c>
      <c r="AE299">
        <f>IF(AND('Sheet to use'!$C$19=0,$S299&lt;'Hidden calculations'!$C$36),'Hidden calculations'!$E$36-'Hidden calculations'!$D$36,0)</f>
        <v>0</v>
      </c>
    </row>
    <row r="300" spans="19:31" ht="12.75">
      <c r="S300">
        <f t="shared" si="5"/>
        <v>59.60000000000031</v>
      </c>
      <c r="T300">
        <f>+'Hidden calculations'!$A$40+'Hidden calculations'!$C$40*S300+'Hidden calculations'!$E$40*S300^2+'Hidden calculations'!$G$40*S300^3</f>
        <v>2723.7681777778016</v>
      </c>
      <c r="U300">
        <f>+'Hidden calculations'!$A$42+'Hidden calculations'!$C$42*S300+'Hidden calculations'!$E$42*S300^2+'Hidden calculations'!$G$42*S300^3</f>
        <v>78.93866666666747</v>
      </c>
      <c r="V300">
        <f>+'Hidden calculations'!$A$44+'Hidden calculations'!$C$44*S300+'Hidden calculations'!$E$44*S300^2+'Hidden calculations'!$G$44*S300^3</f>
        <v>2368.212622222246</v>
      </c>
      <c r="W300">
        <f>+'Hidden calculations'!$A$46+'Hidden calculations'!$C$46*S300+'Hidden calculations'!$E$46*S300^2+'Hidden calculations'!$G$46*S300^3</f>
        <v>39.735111111111316</v>
      </c>
      <c r="X300">
        <f>+'Hidden calculations'!$A$48+'Hidden calculations'!$C$48*S300+'Hidden calculations'!$E$48*S300^2+'Hidden calculations'!$G$48/S300</f>
        <v>45.70080835197631</v>
      </c>
      <c r="Y300">
        <f>+'Sheet to use'!$B$15</f>
        <v>50.1696867361928</v>
      </c>
      <c r="AA300">
        <f>IF('Sheet to use'!$C$19&gt;S300,MIN(Y300,'Sheet to use'!$C$22),0)</f>
        <v>0</v>
      </c>
      <c r="AB300">
        <f>IF('Sheet to use'!$C$19&gt;S300,MAX('Sheet to use'!$C$22-Y300,0),0)</f>
        <v>0</v>
      </c>
      <c r="AC300">
        <f>IF('Sheet to use'!$C$19&gt;S300,MAX(Y300-'Sheet to use'!$C$22,0),0)</f>
        <v>0</v>
      </c>
      <c r="AD300">
        <f>IF('Sheet to use'!$C$19=0,IF($S300&lt;'Hidden calculations'!$C$36,'Hidden calculations'!$D$36,W300),0)</f>
        <v>0</v>
      </c>
      <c r="AE300">
        <f>IF(AND('Sheet to use'!$C$19=0,$S300&lt;'Hidden calculations'!$C$36),'Hidden calculations'!$E$36-'Hidden calculations'!$D$36,0)</f>
        <v>0</v>
      </c>
    </row>
    <row r="301" spans="19:31" ht="12.75">
      <c r="S301">
        <f t="shared" si="5"/>
        <v>59.80000000000031</v>
      </c>
      <c r="T301">
        <f>+'Hidden calculations'!$A$40+'Hidden calculations'!$C$40*S301+'Hidden calculations'!$E$40*S301^2+'Hidden calculations'!$G$40*S301^3</f>
        <v>2739.6088000000245</v>
      </c>
      <c r="U301">
        <f>+'Hidden calculations'!$A$42+'Hidden calculations'!$C$42*S301+'Hidden calculations'!$E$42*S301^2+'Hidden calculations'!$G$42*S301^3</f>
        <v>79.46800000000081</v>
      </c>
      <c r="V301">
        <f>+'Hidden calculations'!$A$44+'Hidden calculations'!$C$44*S301+'Hidden calculations'!$E$44*S301^2+'Hidden calculations'!$G$44*S301^3</f>
        <v>2384.053244444469</v>
      </c>
      <c r="W301">
        <f>+'Hidden calculations'!$A$46+'Hidden calculations'!$C$46*S301+'Hidden calculations'!$E$46*S301^2+'Hidden calculations'!$G$46*S301^3</f>
        <v>39.86711111111131</v>
      </c>
      <c r="X301">
        <f>+'Hidden calculations'!$A$48+'Hidden calculations'!$C$48*S301+'Hidden calculations'!$E$48*S301^2+'Hidden calculations'!$G$48/S301</f>
        <v>45.812856187291146</v>
      </c>
      <c r="Y301">
        <f>+'Sheet to use'!$B$15</f>
        <v>50.1696867361928</v>
      </c>
      <c r="AA301">
        <f>IF('Sheet to use'!$C$19&gt;S301,MIN(Y301,'Sheet to use'!$C$22),0)</f>
        <v>0</v>
      </c>
      <c r="AB301">
        <f>IF('Sheet to use'!$C$19&gt;S301,MAX('Sheet to use'!$C$22-Y301,0),0)</f>
        <v>0</v>
      </c>
      <c r="AC301">
        <f>IF('Sheet to use'!$C$19&gt;S301,MAX(Y301-'Sheet to use'!$C$22,0),0)</f>
        <v>0</v>
      </c>
      <c r="AD301">
        <f>IF('Sheet to use'!$C$19=0,IF($S301&lt;'Hidden calculations'!$C$36,'Hidden calculations'!$D$36,W301),0)</f>
        <v>0</v>
      </c>
      <c r="AE301">
        <f>IF(AND('Sheet to use'!$C$19=0,$S301&lt;'Hidden calculations'!$C$36),'Hidden calculations'!$E$36-'Hidden calculations'!$D$36,0)</f>
        <v>0</v>
      </c>
    </row>
    <row r="302" spans="19:31" ht="12.75">
      <c r="S302">
        <f t="shared" si="5"/>
        <v>60.00000000000031</v>
      </c>
      <c r="T302">
        <f>+'Hidden calculations'!$A$40+'Hidden calculations'!$C$40*S302+'Hidden calculations'!$E$40*S302^2+'Hidden calculations'!$G$40*S302^3</f>
        <v>2755.555555555581</v>
      </c>
      <c r="U302">
        <f>+'Hidden calculations'!$A$42+'Hidden calculations'!$C$42*S302+'Hidden calculations'!$E$42*S302^2+'Hidden calculations'!$G$42*S302^3</f>
        <v>80.00000000000081</v>
      </c>
      <c r="V302">
        <f>+'Hidden calculations'!$A$44+'Hidden calculations'!$C$44*S302+'Hidden calculations'!$E$44*S302^2+'Hidden calculations'!$G$44*S302^3</f>
        <v>2400.0000000000255</v>
      </c>
      <c r="W302">
        <f>+'Hidden calculations'!$A$46+'Hidden calculations'!$C$46*S302+'Hidden calculations'!$E$46*S302^2+'Hidden calculations'!$G$46*S302^3</f>
        <v>40.000000000000206</v>
      </c>
      <c r="X302">
        <f>+'Hidden calculations'!$A$48+'Hidden calculations'!$C$48*S302+'Hidden calculations'!$E$48*S302^2+'Hidden calculations'!$G$48/S302</f>
        <v>45.9259259259261</v>
      </c>
      <c r="Y302">
        <f>+'Sheet to use'!$B$15</f>
        <v>50.1696867361928</v>
      </c>
      <c r="AA302">
        <f>IF('Sheet to use'!$C$19&gt;S302,MIN(Y302,'Sheet to use'!$C$22),0)</f>
        <v>0</v>
      </c>
      <c r="AB302">
        <f>IF('Sheet to use'!$C$19&gt;S302,MAX('Sheet to use'!$C$22-Y302,0),0)</f>
        <v>0</v>
      </c>
      <c r="AC302">
        <f>IF('Sheet to use'!$C$19&gt;S302,MAX(Y302-'Sheet to use'!$C$22,0),0)</f>
        <v>0</v>
      </c>
      <c r="AD302">
        <f>IF('Sheet to use'!$C$19=0,IF($S302&lt;'Hidden calculations'!$C$36,'Hidden calculations'!$D$36,W302),0)</f>
        <v>0</v>
      </c>
      <c r="AE302">
        <f>IF(AND('Sheet to use'!$C$19=0,$S302&lt;'Hidden calculations'!$C$36),'Hidden calculations'!$E$36-'Hidden calculations'!$D$36,0)</f>
        <v>0</v>
      </c>
    </row>
    <row r="303" spans="19:31" ht="12.75">
      <c r="S303">
        <v>60</v>
      </c>
      <c r="T303">
        <f>+'Hidden calculations'!$A$40+'Hidden calculations'!$C$40*S303+'Hidden calculations'!$E$40*S303^2+'Hidden calculations'!$G$40*S303^3</f>
        <v>2755.555555555555</v>
      </c>
      <c r="U303">
        <f>+'Hidden calculations'!$A$42+'Hidden calculations'!$C$42*S303+'Hidden calculations'!$E$42*S303^2+'Hidden calculations'!$G$42*S303^3</f>
        <v>79.99999999999999</v>
      </c>
      <c r="V303">
        <f>+'Hidden calculations'!$A$44+'Hidden calculations'!$C$44*S303+'Hidden calculations'!$E$44*S303^2+'Hidden calculations'!$G$44*S303^3</f>
        <v>2399.9999999999995</v>
      </c>
      <c r="W303">
        <f>+'Hidden calculations'!$A$46+'Hidden calculations'!$C$46*S303+'Hidden calculations'!$E$46*S303^2+'Hidden calculations'!$G$46*S303^3</f>
        <v>39.99999999999999</v>
      </c>
      <c r="X303">
        <f>+'Hidden calculations'!$A$48+'Hidden calculations'!$C$48*S303+'Hidden calculations'!$E$48*S303^2+'Hidden calculations'!$G$48/S303</f>
        <v>45.925925925925924</v>
      </c>
      <c r="Y303">
        <f>+'Sheet to use'!$B$15</f>
        <v>50.1696867361928</v>
      </c>
      <c r="AA303">
        <f>IF('Sheet to use'!$C$19&gt;S303,MIN(Y303,'Sheet to use'!$C$22),0)</f>
        <v>0</v>
      </c>
      <c r="AB303">
        <f>IF('Sheet to use'!$C$19&gt;S303,MAX('Sheet to use'!$C$22-Y303,0),0)</f>
        <v>0</v>
      </c>
      <c r="AC303">
        <f>IF('Sheet to use'!$C$19&gt;S303,MAX(Y303-'Sheet to use'!$C$22,0),0)</f>
        <v>0</v>
      </c>
      <c r="AD303">
        <f>IF('Sheet to use'!$C$19=0,IF($S303&lt;'Hidden calculations'!$C$36,'Hidden calculations'!$D$36,W303),0)</f>
        <v>0</v>
      </c>
      <c r="AE303">
        <f>IF(AND('Sheet to use'!$C$19=0,$S303&lt;'Hidden calculations'!$C$36),'Hidden calculations'!$E$36-'Hidden calculations'!$D$36,0)</f>
        <v>0</v>
      </c>
    </row>
    <row r="304" ht="12.75"/>
    <row r="305" spans="19:27" ht="12.75">
      <c r="T305">
        <f>+'Hidden calculations'!$A$40+'Hidden calculations'!$C$40*S305+'Hidden calculations'!$E$40*S305^2+'Hidden calculations'!$G$40*S305^3</f>
        <v>355.5555555555557</v>
      </c>
      <c r="U305">
        <f>+'Hidden calculations'!$A$42+'Hidden calculations'!$C$42*S305+'Hidden calculations'!$E$42*S305^2+'Hidden calculations'!$G$42*S305^3</f>
        <v>40</v>
      </c>
      <c r="V305">
        <f>+'Hidden calculations'!$A$44+'Hidden calculations'!$C$44*S305+'Hidden calculations'!$E$44*S305^2+'Hidden calculations'!$G$44*S305^3</f>
        <v>0</v>
      </c>
      <c r="W305">
        <f>+'Hidden calculations'!$A$46+'Hidden calculations'!$C$46*S305+'Hidden calculations'!$E$46*S305^2+'Hidden calculations'!$G$46*S305^3</f>
        <v>40</v>
      </c>
      <c r="X305" t="e">
        <f>+'Hidden calculations'!$A$48+'Hidden calculations'!$C$48*S305+'Hidden calculations'!$E$48*S305^2+'Hidden calculations'!$G$48/S305</f>
        <v>#DIV/0!</v>
      </c>
      <c r="AA305">
        <v>0</v>
      </c>
    </row>
    <row r="306" spans="19:27" ht="12.75">
      <c r="T306">
        <f>+'Hidden calculations'!$A$40+'Hidden calculations'!$C$40*S306+'Hidden calculations'!$E$40*S306^2+'Hidden calculations'!$G$40*S306^3</f>
        <v>355.5555555555557</v>
      </c>
      <c r="U306">
        <f>+'Hidden calculations'!$A$42+'Hidden calculations'!$C$42*S306+'Hidden calculations'!$E$42*S306^2+'Hidden calculations'!$G$42*S306^3</f>
        <v>40</v>
      </c>
      <c r="V306">
        <f>+'Hidden calculations'!$A$44+'Hidden calculations'!$C$44*S306+'Hidden calculations'!$E$44*S306^2+'Hidden calculations'!$G$44*S306^3</f>
        <v>0</v>
      </c>
      <c r="W306">
        <f>+'Hidden calculations'!$A$46+'Hidden calculations'!$C$46*S306+'Hidden calculations'!$E$46*S306^2+'Hidden calculations'!$G$46*S306^3</f>
        <v>40</v>
      </c>
      <c r="X306" t="e">
        <f>+'Hidden calculations'!$A$48+'Hidden calculations'!$C$48*S306+'Hidden calculations'!$E$48*S306^2+'Hidden calculations'!$G$48/S306</f>
        <v>#DIV/0!</v>
      </c>
      <c r="Z306" t="e">
        <f>+X306</f>
        <v>#DIV/0!</v>
      </c>
      <c r="AA306" t="e">
        <f>MAX('Sheet to use'!B15,Z306)</f>
        <v>#DIV/0!</v>
      </c>
    </row>
    <row r="307" spans="19:26" ht="12.75">
      <c r="Z307" t="e">
        <f>+Z306</f>
        <v>#DIV/0!</v>
      </c>
    </row>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c r="S352">
        <v>0</v>
      </c>
    </row>
    <row r="353" spans="18:25" ht="12.75">
      <c r="R353">
        <f>+S353/'Sheet to use'!$B$10</f>
        <v>0.5333333333333333</v>
      </c>
      <c r="S353">
        <v>40</v>
      </c>
      <c r="U353">
        <f>IF('Sheet to use'!$B$4&gt;R353,'Sheet to use'!$B$5,+'Hidden calculations'!$A$42+'Hidden calculations'!$C$42*R353+'Hidden calculations'!$E$42*R353^2+'Hidden calculations'!$G$42*R353^3)</f>
        <v>30</v>
      </c>
      <c r="W353">
        <f>MAX(+'Sheet to use'!$C$12+'Sheet to use'!$C$13*S353,0)</f>
        <v>119.2</v>
      </c>
      <c r="Y353">
        <f>IF('Sheet to use'!$B$15&gt;U353,'Sheet to use'!$B$15,0)</f>
        <v>50.1696867361928</v>
      </c>
    </row>
    <row r="354" spans="18:25" ht="12.75">
      <c r="R354">
        <f>+S354/'Sheet to use'!$B$10</f>
        <v>1.0666666666666667</v>
      </c>
      <c r="S354">
        <f aca="true" t="shared" si="6" ref="S354:S417">40+S353</f>
        <v>80</v>
      </c>
      <c r="U354">
        <f>IF('Sheet to use'!$B$4&gt;R354,'Sheet to use'!$B$5,+'Hidden calculations'!$A$42+'Hidden calculations'!$C$42*R354+'Hidden calculations'!$E$42*R354^2+'Hidden calculations'!$G$42*R354^3)</f>
        <v>30</v>
      </c>
      <c r="W354">
        <f>MAX(+'Sheet to use'!$C$12+'Sheet to use'!$C$13*S354,0)</f>
        <v>118.4</v>
      </c>
      <c r="Y354">
        <f>IF('Sheet to use'!$B$15&gt;U354,'Sheet to use'!$B$15,0)</f>
        <v>50.1696867361928</v>
      </c>
    </row>
    <row r="355" spans="18:25" ht="12.75">
      <c r="R355">
        <f>+S355/'Sheet to use'!$B$10</f>
        <v>1.6</v>
      </c>
      <c r="S355">
        <f t="shared" si="6"/>
        <v>120</v>
      </c>
      <c r="U355">
        <f>IF('Sheet to use'!$B$4&gt;R355,'Sheet to use'!$B$5,+'Hidden calculations'!$A$42+'Hidden calculations'!$C$42*R355+'Hidden calculations'!$E$42*R355^2+'Hidden calculations'!$G$42*R355^3)</f>
        <v>30</v>
      </c>
      <c r="W355">
        <f>MAX(+'Sheet to use'!$C$12+'Sheet to use'!$C$13*S355,0)</f>
        <v>117.6</v>
      </c>
      <c r="Y355">
        <f>IF('Sheet to use'!$B$15&gt;U355,'Sheet to use'!$B$15,0)</f>
        <v>50.1696867361928</v>
      </c>
    </row>
    <row r="356" spans="18:25" ht="12.75">
      <c r="R356">
        <f>+S356/'Sheet to use'!$B$10</f>
        <v>2.1333333333333333</v>
      </c>
      <c r="S356">
        <f t="shared" si="6"/>
        <v>160</v>
      </c>
      <c r="U356">
        <f>IF('Sheet to use'!$B$4&gt;R356,'Sheet to use'!$B$5,+'Hidden calculations'!$A$42+'Hidden calculations'!$C$42*R356+'Hidden calculations'!$E$42*R356^2+'Hidden calculations'!$G$42*R356^3)</f>
        <v>30</v>
      </c>
      <c r="W356">
        <f>MAX(+'Sheet to use'!$C$12+'Sheet to use'!$C$13*S356,0)</f>
        <v>116.8</v>
      </c>
      <c r="Y356">
        <f>IF('Sheet to use'!$B$15&gt;U356,'Sheet to use'!$B$15,0)</f>
        <v>50.1696867361928</v>
      </c>
    </row>
    <row r="357" spans="18:25" ht="12.75">
      <c r="R357">
        <f>+S357/'Sheet to use'!$B$10</f>
        <v>2.6666666666666665</v>
      </c>
      <c r="S357">
        <f t="shared" si="6"/>
        <v>200</v>
      </c>
      <c r="U357">
        <f>IF('Sheet to use'!$B$4&gt;R357,'Sheet to use'!$B$5,+'Hidden calculations'!$A$42+'Hidden calculations'!$C$42*R357+'Hidden calculations'!$E$42*R357^2+'Hidden calculations'!$G$42*R357^3)</f>
        <v>30</v>
      </c>
      <c r="W357">
        <f>MAX(+'Sheet to use'!$C$12+'Sheet to use'!$C$13*S357,0)</f>
        <v>116</v>
      </c>
      <c r="Y357">
        <f>IF('Sheet to use'!$B$15&gt;U357,'Sheet to use'!$B$15,0)</f>
        <v>50.1696867361928</v>
      </c>
    </row>
    <row r="358" spans="18:25" ht="12.75">
      <c r="R358">
        <f>+S358/'Sheet to use'!$B$10</f>
        <v>3.2</v>
      </c>
      <c r="S358">
        <f t="shared" si="6"/>
        <v>240</v>
      </c>
      <c r="U358">
        <f>IF('Sheet to use'!$B$4&gt;R358,'Sheet to use'!$B$5,+'Hidden calculations'!$A$42+'Hidden calculations'!$C$42*R358+'Hidden calculations'!$E$42*R358^2+'Hidden calculations'!$G$42*R358^3)</f>
        <v>30</v>
      </c>
      <c r="W358">
        <f>MAX(+'Sheet to use'!$C$12+'Sheet to use'!$C$13*S358,0)</f>
        <v>115.2</v>
      </c>
      <c r="Y358">
        <f>IF('Sheet to use'!$B$15&gt;U358,'Sheet to use'!$B$15,0)</f>
        <v>50.1696867361928</v>
      </c>
    </row>
    <row r="359" spans="18:25" ht="12.75">
      <c r="R359">
        <f>+S359/'Sheet to use'!$B$10</f>
        <v>3.7333333333333334</v>
      </c>
      <c r="S359">
        <f t="shared" si="6"/>
        <v>280</v>
      </c>
      <c r="U359">
        <f>IF('Sheet to use'!$B$4&gt;R359,'Sheet to use'!$B$5,+'Hidden calculations'!$A$42+'Hidden calculations'!$C$42*R359+'Hidden calculations'!$E$42*R359^2+'Hidden calculations'!$G$42*R359^3)</f>
        <v>30</v>
      </c>
      <c r="W359">
        <f>MAX(+'Sheet to use'!$C$12+'Sheet to use'!$C$13*S359,0)</f>
        <v>114.4</v>
      </c>
      <c r="Y359">
        <f>IF('Sheet to use'!$B$15&gt;U359,'Sheet to use'!$B$15,0)</f>
        <v>50.1696867361928</v>
      </c>
    </row>
    <row r="360" spans="18:25" ht="12.75">
      <c r="R360">
        <f>+S360/'Sheet to use'!$B$10</f>
        <v>4.266666666666667</v>
      </c>
      <c r="S360">
        <f t="shared" si="6"/>
        <v>320</v>
      </c>
      <c r="U360">
        <f>IF('Sheet to use'!$B$4&gt;R360,'Sheet to use'!$B$5,+'Hidden calculations'!$A$42+'Hidden calculations'!$C$42*R360+'Hidden calculations'!$E$42*R360^2+'Hidden calculations'!$G$42*R360^3)</f>
        <v>30</v>
      </c>
      <c r="W360">
        <f>MAX(+'Sheet to use'!$C$12+'Sheet to use'!$C$13*S360,0)</f>
        <v>113.6</v>
      </c>
      <c r="Y360">
        <f>IF('Sheet to use'!$B$15&gt;U360,'Sheet to use'!$B$15,0)</f>
        <v>50.1696867361928</v>
      </c>
    </row>
    <row r="361" spans="18:25" ht="12.75">
      <c r="R361">
        <f>+S361/'Sheet to use'!$B$10</f>
        <v>4.8</v>
      </c>
      <c r="S361">
        <f t="shared" si="6"/>
        <v>360</v>
      </c>
      <c r="U361">
        <f>IF('Sheet to use'!$B$4&gt;R361,'Sheet to use'!$B$5,+'Hidden calculations'!$A$42+'Hidden calculations'!$C$42*R361+'Hidden calculations'!$E$42*R361^2+'Hidden calculations'!$G$42*R361^3)</f>
        <v>30</v>
      </c>
      <c r="W361">
        <f>MAX(+'Sheet to use'!$C$12+'Sheet to use'!$C$13*S361,0)</f>
        <v>112.8</v>
      </c>
      <c r="Y361">
        <f>IF('Sheet to use'!$B$15&gt;U361,'Sheet to use'!$B$15,0)</f>
        <v>50.1696867361928</v>
      </c>
    </row>
    <row r="362" spans="18:25" ht="12.75">
      <c r="R362">
        <f>+S362/'Sheet to use'!$B$10</f>
        <v>5.333333333333333</v>
      </c>
      <c r="S362">
        <f t="shared" si="6"/>
        <v>400</v>
      </c>
      <c r="U362">
        <f>IF('Sheet to use'!$B$4&gt;R362,'Sheet to use'!$B$5,+'Hidden calculations'!$A$42+'Hidden calculations'!$C$42*R362+'Hidden calculations'!$E$42*R362^2+'Hidden calculations'!$G$42*R362^3)</f>
        <v>30</v>
      </c>
      <c r="W362">
        <f>MAX(+'Sheet to use'!$C$12+'Sheet to use'!$C$13*S362,0)</f>
        <v>112</v>
      </c>
      <c r="Y362">
        <f>IF('Sheet to use'!$B$15&gt;U362,'Sheet to use'!$B$15,0)</f>
        <v>50.1696867361928</v>
      </c>
    </row>
    <row r="363" spans="18:25" ht="12.75">
      <c r="R363">
        <f>+S363/'Sheet to use'!$B$10</f>
        <v>5.866666666666666</v>
      </c>
      <c r="S363">
        <f t="shared" si="6"/>
        <v>440</v>
      </c>
      <c r="U363">
        <f>IF('Sheet to use'!$B$4&gt;R363,'Sheet to use'!$B$5,+'Hidden calculations'!$A$42+'Hidden calculations'!$C$42*R363+'Hidden calculations'!$E$42*R363^2+'Hidden calculations'!$G$42*R363^3)</f>
        <v>30</v>
      </c>
      <c r="W363">
        <f>MAX(+'Sheet to use'!$C$12+'Sheet to use'!$C$13*S363,0)</f>
        <v>111.2</v>
      </c>
      <c r="Y363">
        <f>IF('Sheet to use'!$B$15&gt;U363,'Sheet to use'!$B$15,0)</f>
        <v>50.1696867361928</v>
      </c>
    </row>
    <row r="364" spans="18:25" ht="12.75">
      <c r="R364">
        <f>+S364/'Sheet to use'!$B$10</f>
        <v>6.4</v>
      </c>
      <c r="S364">
        <f t="shared" si="6"/>
        <v>480</v>
      </c>
      <c r="U364">
        <f>IF('Sheet to use'!$B$4&gt;R364,'Sheet to use'!$B$5,+'Hidden calculations'!$A$42+'Hidden calculations'!$C$42*R364+'Hidden calculations'!$E$42*R364^2+'Hidden calculations'!$G$42*R364^3)</f>
        <v>30</v>
      </c>
      <c r="W364">
        <f>MAX(+'Sheet to use'!$C$12+'Sheet to use'!$C$13*S364,0)</f>
        <v>110.4</v>
      </c>
      <c r="Y364">
        <f>IF('Sheet to use'!$B$15&gt;U364,'Sheet to use'!$B$15,0)</f>
        <v>50.1696867361928</v>
      </c>
    </row>
    <row r="365" spans="18:25" ht="12.75">
      <c r="R365">
        <f>+S365/'Sheet to use'!$B$10</f>
        <v>6.933333333333334</v>
      </c>
      <c r="S365">
        <f t="shared" si="6"/>
        <v>520</v>
      </c>
      <c r="U365">
        <f>IF('Sheet to use'!$B$4&gt;R365,'Sheet to use'!$B$5,+'Hidden calculations'!$A$42+'Hidden calculations'!$C$42*R365+'Hidden calculations'!$E$42*R365^2+'Hidden calculations'!$G$42*R365^3)</f>
        <v>30</v>
      </c>
      <c r="W365">
        <f>MAX(+'Sheet to use'!$C$12+'Sheet to use'!$C$13*S365,0)</f>
        <v>109.6</v>
      </c>
      <c r="Y365">
        <f>IF('Sheet to use'!$B$15&gt;U365,'Sheet to use'!$B$15,0)</f>
        <v>50.1696867361928</v>
      </c>
    </row>
    <row r="366" spans="18:25" ht="12.75">
      <c r="R366">
        <f>+S366/'Sheet to use'!$B$10</f>
        <v>7.466666666666667</v>
      </c>
      <c r="S366">
        <f t="shared" si="6"/>
        <v>560</v>
      </c>
      <c r="U366">
        <f>IF('Sheet to use'!$B$4&gt;R366,'Sheet to use'!$B$5,+'Hidden calculations'!$A$42+'Hidden calculations'!$C$42*R366+'Hidden calculations'!$E$42*R366^2+'Hidden calculations'!$G$42*R366^3)</f>
        <v>30</v>
      </c>
      <c r="W366">
        <f>MAX(+'Sheet to use'!$C$12+'Sheet to use'!$C$13*S366,0)</f>
        <v>108.8</v>
      </c>
      <c r="Y366">
        <f>IF('Sheet to use'!$B$15&gt;U366,'Sheet to use'!$B$15,0)</f>
        <v>50.1696867361928</v>
      </c>
    </row>
    <row r="367" spans="18:25" ht="12.75">
      <c r="R367">
        <f>+S367/'Sheet to use'!$B$10</f>
        <v>8</v>
      </c>
      <c r="S367">
        <f t="shared" si="6"/>
        <v>600</v>
      </c>
      <c r="U367">
        <f>IF('Sheet to use'!$B$4&gt;R367,'Sheet to use'!$B$5,+'Hidden calculations'!$A$42+'Hidden calculations'!$C$42*R367+'Hidden calculations'!$E$42*R367^2+'Hidden calculations'!$G$42*R367^3)</f>
        <v>30</v>
      </c>
      <c r="W367">
        <f>MAX(+'Sheet to use'!$C$12+'Sheet to use'!$C$13*S367,0)</f>
        <v>108</v>
      </c>
      <c r="Y367">
        <f>IF('Sheet to use'!$B$15&gt;U367,'Sheet to use'!$B$15,0)</f>
        <v>50.1696867361928</v>
      </c>
    </row>
    <row r="368" spans="18:25" ht="12.75">
      <c r="R368">
        <f>+S368/'Sheet to use'!$B$10</f>
        <v>8.533333333333333</v>
      </c>
      <c r="S368">
        <f t="shared" si="6"/>
        <v>640</v>
      </c>
      <c r="U368">
        <f>IF('Sheet to use'!$B$4&gt;R368,'Sheet to use'!$B$5,+'Hidden calculations'!$A$42+'Hidden calculations'!$C$42*R368+'Hidden calculations'!$E$42*R368^2+'Hidden calculations'!$G$42*R368^3)</f>
        <v>30</v>
      </c>
      <c r="W368">
        <f>MAX(+'Sheet to use'!$C$12+'Sheet to use'!$C$13*S368,0)</f>
        <v>107.2</v>
      </c>
      <c r="Y368">
        <f>IF('Sheet to use'!$B$15&gt;U368,'Sheet to use'!$B$15,0)</f>
        <v>50.1696867361928</v>
      </c>
    </row>
    <row r="369" spans="18:25" ht="12.75">
      <c r="R369">
        <f>+S369/'Sheet to use'!$B$10</f>
        <v>9.066666666666666</v>
      </c>
      <c r="S369">
        <f t="shared" si="6"/>
        <v>680</v>
      </c>
      <c r="U369">
        <f>IF('Sheet to use'!$B$4&gt;R369,'Sheet to use'!$B$5,+'Hidden calculations'!$A$42+'Hidden calculations'!$C$42*R369+'Hidden calculations'!$E$42*R369^2+'Hidden calculations'!$G$42*R369^3)</f>
        <v>30</v>
      </c>
      <c r="W369">
        <f>MAX(+'Sheet to use'!$C$12+'Sheet to use'!$C$13*S369,0)</f>
        <v>106.4</v>
      </c>
      <c r="Y369">
        <f>IF('Sheet to use'!$B$15&gt;U369,'Sheet to use'!$B$15,0)</f>
        <v>50.1696867361928</v>
      </c>
    </row>
    <row r="370" spans="18:25" ht="12.75">
      <c r="R370">
        <f>+S370/'Sheet to use'!$B$10</f>
        <v>9.6</v>
      </c>
      <c r="S370">
        <f t="shared" si="6"/>
        <v>720</v>
      </c>
      <c r="U370">
        <f>IF('Sheet to use'!$B$4&gt;R370,'Sheet to use'!$B$5,+'Hidden calculations'!$A$42+'Hidden calculations'!$C$42*R370+'Hidden calculations'!$E$42*R370^2+'Hidden calculations'!$G$42*R370^3)</f>
        <v>30</v>
      </c>
      <c r="W370">
        <f>MAX(+'Sheet to use'!$C$12+'Sheet to use'!$C$13*S370,0)</f>
        <v>105.6</v>
      </c>
      <c r="Y370">
        <f>IF('Sheet to use'!$B$15&gt;U370,'Sheet to use'!$B$15,0)</f>
        <v>50.1696867361928</v>
      </c>
    </row>
    <row r="371" spans="18:25" ht="12.75">
      <c r="R371">
        <f>+S371/'Sheet to use'!$B$10</f>
        <v>10.133333333333333</v>
      </c>
      <c r="S371">
        <f t="shared" si="6"/>
        <v>760</v>
      </c>
      <c r="U371">
        <f>IF('Sheet to use'!$B$4&gt;R371,'Sheet to use'!$B$5,+'Hidden calculations'!$A$42+'Hidden calculations'!$C$42*R371+'Hidden calculations'!$E$42*R371^2+'Hidden calculations'!$G$42*R371^3)</f>
        <v>30</v>
      </c>
      <c r="W371">
        <f>MAX(+'Sheet to use'!$C$12+'Sheet to use'!$C$13*S371,0)</f>
        <v>104.8</v>
      </c>
      <c r="Y371">
        <f>IF('Sheet to use'!$B$15&gt;U371,'Sheet to use'!$B$15,0)</f>
        <v>50.1696867361928</v>
      </c>
    </row>
    <row r="372" spans="18:25" ht="12.75">
      <c r="R372">
        <f>+S372/'Sheet to use'!$B$10</f>
        <v>10.666666666666666</v>
      </c>
      <c r="S372">
        <f t="shared" si="6"/>
        <v>800</v>
      </c>
      <c r="U372">
        <f>IF('Sheet to use'!$B$4&gt;R372,'Sheet to use'!$B$5,+'Hidden calculations'!$A$42+'Hidden calculations'!$C$42*R372+'Hidden calculations'!$E$42*R372^2+'Hidden calculations'!$G$42*R372^3)</f>
        <v>30</v>
      </c>
      <c r="W372">
        <f>MAX(+'Sheet to use'!$C$12+'Sheet to use'!$C$13*S372,0)</f>
        <v>104</v>
      </c>
      <c r="Y372">
        <f>IF('Sheet to use'!$B$15&gt;U372,'Sheet to use'!$B$15,0)</f>
        <v>50.1696867361928</v>
      </c>
    </row>
    <row r="373" spans="18:25" ht="12.75">
      <c r="R373">
        <f>+S373/'Sheet to use'!$B$10</f>
        <v>11.2</v>
      </c>
      <c r="S373">
        <f t="shared" si="6"/>
        <v>840</v>
      </c>
      <c r="U373">
        <f>IF('Sheet to use'!$B$4&gt;R373,'Sheet to use'!$B$5,+'Hidden calculations'!$A$42+'Hidden calculations'!$C$42*R373+'Hidden calculations'!$E$42*R373^2+'Hidden calculations'!$G$42*R373^3)</f>
        <v>30</v>
      </c>
      <c r="W373">
        <f>MAX(+'Sheet to use'!$C$12+'Sheet to use'!$C$13*S373,0)</f>
        <v>103.2</v>
      </c>
      <c r="Y373">
        <f>IF('Sheet to use'!$B$15&gt;U373,'Sheet to use'!$B$15,0)</f>
        <v>50.1696867361928</v>
      </c>
    </row>
    <row r="374" spans="18:25" ht="12.75">
      <c r="R374">
        <f>+S374/'Sheet to use'!$B$10</f>
        <v>11.733333333333333</v>
      </c>
      <c r="S374">
        <f t="shared" si="6"/>
        <v>880</v>
      </c>
      <c r="U374">
        <f>IF('Sheet to use'!$B$4&gt;R374,'Sheet to use'!$B$5,+'Hidden calculations'!$A$42+'Hidden calculations'!$C$42*R374+'Hidden calculations'!$E$42*R374^2+'Hidden calculations'!$G$42*R374^3)</f>
        <v>30</v>
      </c>
      <c r="W374">
        <f>MAX(+'Sheet to use'!$C$12+'Sheet to use'!$C$13*S374,0)</f>
        <v>102.4</v>
      </c>
      <c r="Y374">
        <f>IF('Sheet to use'!$B$15&gt;U374,'Sheet to use'!$B$15,0)</f>
        <v>50.1696867361928</v>
      </c>
    </row>
    <row r="375" spans="18:25" ht="12.75">
      <c r="R375">
        <f>+S375/'Sheet to use'!$B$10</f>
        <v>12.266666666666667</v>
      </c>
      <c r="S375">
        <f t="shared" si="6"/>
        <v>920</v>
      </c>
      <c r="U375">
        <f>IF('Sheet to use'!$B$4&gt;R375,'Sheet to use'!$B$5,+'Hidden calculations'!$A$42+'Hidden calculations'!$C$42*R375+'Hidden calculations'!$E$42*R375^2+'Hidden calculations'!$G$42*R375^3)</f>
        <v>30</v>
      </c>
      <c r="W375">
        <f>MAX(+'Sheet to use'!$C$12+'Sheet to use'!$C$13*S375,0)</f>
        <v>101.6</v>
      </c>
      <c r="Y375">
        <f>IF('Sheet to use'!$B$15&gt;U375,'Sheet to use'!$B$15,0)</f>
        <v>50.1696867361928</v>
      </c>
    </row>
    <row r="376" spans="18:25" ht="12.75">
      <c r="R376">
        <f>+S376/'Sheet to use'!$B$10</f>
        <v>12.8</v>
      </c>
      <c r="S376">
        <f t="shared" si="6"/>
        <v>960</v>
      </c>
      <c r="U376">
        <f>IF('Sheet to use'!$B$4&gt;R376,'Sheet to use'!$B$5,+'Hidden calculations'!$A$42+'Hidden calculations'!$C$42*R376+'Hidden calculations'!$E$42*R376^2+'Hidden calculations'!$G$42*R376^3)</f>
        <v>30</v>
      </c>
      <c r="W376">
        <f>MAX(+'Sheet to use'!$C$12+'Sheet to use'!$C$13*S376,0)</f>
        <v>100.8</v>
      </c>
      <c r="Y376">
        <f>IF('Sheet to use'!$B$15&gt;U376,'Sheet to use'!$B$15,0)</f>
        <v>50.1696867361928</v>
      </c>
    </row>
    <row r="377" spans="18:25" ht="12.75">
      <c r="R377">
        <f>+S377/'Sheet to use'!$B$10</f>
        <v>13.333333333333334</v>
      </c>
      <c r="S377">
        <f t="shared" si="6"/>
        <v>1000</v>
      </c>
      <c r="U377">
        <f>IF('Sheet to use'!$B$4&gt;R377,'Sheet to use'!$B$5,+'Hidden calculations'!$A$42+'Hidden calculations'!$C$42*R377+'Hidden calculations'!$E$42*R377^2+'Hidden calculations'!$G$42*R377^3)</f>
        <v>30</v>
      </c>
      <c r="W377">
        <f>MAX(+'Sheet to use'!$C$12+'Sheet to use'!$C$13*S377,0)</f>
        <v>100</v>
      </c>
      <c r="Y377">
        <f>IF('Sheet to use'!$B$15&gt;U377,'Sheet to use'!$B$15,0)</f>
        <v>50.1696867361928</v>
      </c>
    </row>
    <row r="378" spans="18:25" ht="12.75">
      <c r="R378">
        <f>+S378/'Sheet to use'!$B$10</f>
        <v>13.866666666666667</v>
      </c>
      <c r="S378">
        <f t="shared" si="6"/>
        <v>1040</v>
      </c>
      <c r="U378">
        <f>IF('Sheet to use'!$B$4&gt;R378,'Sheet to use'!$B$5,+'Hidden calculations'!$A$42+'Hidden calculations'!$C$42*R378+'Hidden calculations'!$E$42*R378^2+'Hidden calculations'!$G$42*R378^3)</f>
        <v>30</v>
      </c>
      <c r="W378">
        <f>MAX(+'Sheet to use'!$C$12+'Sheet to use'!$C$13*S378,0)</f>
        <v>99.2</v>
      </c>
      <c r="Y378">
        <f>IF('Sheet to use'!$B$15&gt;U378,'Sheet to use'!$B$15,0)</f>
        <v>50.1696867361928</v>
      </c>
    </row>
    <row r="379" spans="18:25" ht="12.75">
      <c r="R379">
        <f>+S379/'Sheet to use'!$B$10</f>
        <v>14.4</v>
      </c>
      <c r="S379">
        <f t="shared" si="6"/>
        <v>1080</v>
      </c>
      <c r="U379">
        <f>IF('Sheet to use'!$B$4&gt;R379,'Sheet to use'!$B$5,+'Hidden calculations'!$A$42+'Hidden calculations'!$C$42*R379+'Hidden calculations'!$E$42*R379^2+'Hidden calculations'!$G$42*R379^3)</f>
        <v>30</v>
      </c>
      <c r="W379">
        <f>MAX(+'Sheet to use'!$C$12+'Sheet to use'!$C$13*S379,0)</f>
        <v>98.4</v>
      </c>
      <c r="Y379">
        <f>IF('Sheet to use'!$B$15&gt;U379,'Sheet to use'!$B$15,0)</f>
        <v>50.1696867361928</v>
      </c>
    </row>
    <row r="380" spans="18:25" ht="12.75">
      <c r="R380">
        <f>+S380/'Sheet to use'!$B$10</f>
        <v>14.933333333333334</v>
      </c>
      <c r="S380">
        <f t="shared" si="6"/>
        <v>1120</v>
      </c>
      <c r="U380">
        <f>IF('Sheet to use'!$B$4&gt;R380,'Sheet to use'!$B$5,+'Hidden calculations'!$A$42+'Hidden calculations'!$C$42*R380+'Hidden calculations'!$E$42*R380^2+'Hidden calculations'!$G$42*R380^3)</f>
        <v>30</v>
      </c>
      <c r="W380">
        <f>MAX(+'Sheet to use'!$C$12+'Sheet to use'!$C$13*S380,0)</f>
        <v>97.6</v>
      </c>
      <c r="Y380">
        <f>IF('Sheet to use'!$B$15&gt;U380,'Sheet to use'!$B$15,0)</f>
        <v>50.1696867361928</v>
      </c>
    </row>
    <row r="381" spans="18:25" ht="12.75">
      <c r="R381">
        <f>+S381/'Sheet to use'!$B$10</f>
        <v>15.466666666666667</v>
      </c>
      <c r="S381">
        <f t="shared" si="6"/>
        <v>1160</v>
      </c>
      <c r="U381">
        <f>IF('Sheet to use'!$B$4&gt;R381,'Sheet to use'!$B$5,+'Hidden calculations'!$A$42+'Hidden calculations'!$C$42*R381+'Hidden calculations'!$E$42*R381^2+'Hidden calculations'!$G$42*R381^3)</f>
        <v>30</v>
      </c>
      <c r="W381">
        <f>MAX(+'Sheet to use'!$C$12+'Sheet to use'!$C$13*S381,0)</f>
        <v>96.8</v>
      </c>
      <c r="Y381">
        <f>IF('Sheet to use'!$B$15&gt;U381,'Sheet to use'!$B$15,0)</f>
        <v>50.1696867361928</v>
      </c>
    </row>
    <row r="382" spans="18:25" ht="12.75">
      <c r="R382">
        <f>+S382/'Sheet to use'!$B$10</f>
        <v>16</v>
      </c>
      <c r="S382">
        <f t="shared" si="6"/>
        <v>1200</v>
      </c>
      <c r="U382">
        <f>IF('Sheet to use'!$B$4&gt;R382,'Sheet to use'!$B$5,+'Hidden calculations'!$A$42+'Hidden calculations'!$C$42*R382+'Hidden calculations'!$E$42*R382^2+'Hidden calculations'!$G$42*R382^3)</f>
        <v>30</v>
      </c>
      <c r="W382">
        <f>MAX(+'Sheet to use'!$C$12+'Sheet to use'!$C$13*S382,0)</f>
        <v>96</v>
      </c>
      <c r="Y382">
        <f>IF('Sheet to use'!$B$15&gt;U382,'Sheet to use'!$B$15,0)</f>
        <v>50.1696867361928</v>
      </c>
    </row>
    <row r="383" spans="18:25" ht="12.75">
      <c r="R383">
        <f>+S383/'Sheet to use'!$B$10</f>
        <v>16.533333333333335</v>
      </c>
      <c r="S383">
        <f t="shared" si="6"/>
        <v>1240</v>
      </c>
      <c r="U383">
        <f>IF('Sheet to use'!$B$4&gt;R383,'Sheet to use'!$B$5,+'Hidden calculations'!$A$42+'Hidden calculations'!$C$42*R383+'Hidden calculations'!$E$42*R383^2+'Hidden calculations'!$G$42*R383^3)</f>
        <v>30</v>
      </c>
      <c r="W383">
        <f>MAX(+'Sheet to use'!$C$12+'Sheet to use'!$C$13*S383,0)</f>
        <v>95.2</v>
      </c>
      <c r="Y383">
        <f>IF('Sheet to use'!$B$15&gt;U383,'Sheet to use'!$B$15,0)</f>
        <v>50.1696867361928</v>
      </c>
    </row>
    <row r="384" spans="18:25" ht="12.75">
      <c r="R384">
        <f>+S384/'Sheet to use'!$B$10</f>
        <v>17.066666666666666</v>
      </c>
      <c r="S384">
        <f t="shared" si="6"/>
        <v>1280</v>
      </c>
      <c r="U384">
        <f>IF('Sheet to use'!$B$4&gt;R384,'Sheet to use'!$B$5,+'Hidden calculations'!$A$42+'Hidden calculations'!$C$42*R384+'Hidden calculations'!$E$42*R384^2+'Hidden calculations'!$G$42*R384^3)</f>
        <v>30</v>
      </c>
      <c r="W384">
        <f>MAX(+'Sheet to use'!$C$12+'Sheet to use'!$C$13*S384,0)</f>
        <v>94.4</v>
      </c>
      <c r="Y384">
        <f>IF('Sheet to use'!$B$15&gt;U384,'Sheet to use'!$B$15,0)</f>
        <v>50.1696867361928</v>
      </c>
    </row>
    <row r="385" spans="18:25" ht="12.75">
      <c r="R385">
        <f>+S385/'Sheet to use'!$B$10</f>
        <v>17.6</v>
      </c>
      <c r="S385">
        <f t="shared" si="6"/>
        <v>1320</v>
      </c>
      <c r="U385">
        <f>IF('Sheet to use'!$B$4&gt;R385,'Sheet to use'!$B$5,+'Hidden calculations'!$A$42+'Hidden calculations'!$C$42*R385+'Hidden calculations'!$E$42*R385^2+'Hidden calculations'!$G$42*R385^3)</f>
        <v>30</v>
      </c>
      <c r="W385">
        <f>MAX(+'Sheet to use'!$C$12+'Sheet to use'!$C$13*S385,0)</f>
        <v>93.6</v>
      </c>
      <c r="Y385">
        <f>IF('Sheet to use'!$B$15&gt;U385,'Sheet to use'!$B$15,0)</f>
        <v>50.1696867361928</v>
      </c>
    </row>
    <row r="386" spans="18:25" ht="12.75">
      <c r="R386">
        <f>+S386/'Sheet to use'!$B$10</f>
        <v>18.133333333333333</v>
      </c>
      <c r="S386">
        <f t="shared" si="6"/>
        <v>1360</v>
      </c>
      <c r="U386">
        <f>IF('Sheet to use'!$B$4&gt;R386,'Sheet to use'!$B$5,+'Hidden calculations'!$A$42+'Hidden calculations'!$C$42*R386+'Hidden calculations'!$E$42*R386^2+'Hidden calculations'!$G$42*R386^3)</f>
        <v>30</v>
      </c>
      <c r="W386">
        <f>MAX(+'Sheet to use'!$C$12+'Sheet to use'!$C$13*S386,0)</f>
        <v>92.8</v>
      </c>
      <c r="Y386">
        <f>IF('Sheet to use'!$B$15&gt;U386,'Sheet to use'!$B$15,0)</f>
        <v>50.1696867361928</v>
      </c>
    </row>
    <row r="387" spans="18:25" ht="12.75">
      <c r="R387">
        <f>+S387/'Sheet to use'!$B$10</f>
        <v>18.666666666666668</v>
      </c>
      <c r="S387">
        <f t="shared" si="6"/>
        <v>1400</v>
      </c>
      <c r="U387">
        <f>IF('Sheet to use'!$B$4&gt;R387,'Sheet to use'!$B$5,+'Hidden calculations'!$A$42+'Hidden calculations'!$C$42*R387+'Hidden calculations'!$E$42*R387^2+'Hidden calculations'!$G$42*R387^3)</f>
        <v>30</v>
      </c>
      <c r="W387">
        <f>MAX(+'Sheet to use'!$C$12+'Sheet to use'!$C$13*S387,0)</f>
        <v>92</v>
      </c>
      <c r="Y387">
        <f>IF('Sheet to use'!$B$15&gt;U387,'Sheet to use'!$B$15,0)</f>
        <v>50.1696867361928</v>
      </c>
    </row>
    <row r="388" spans="18:25" ht="12.75">
      <c r="R388">
        <f>+S388/'Sheet to use'!$B$10</f>
        <v>19.2</v>
      </c>
      <c r="S388">
        <f t="shared" si="6"/>
        <v>1440</v>
      </c>
      <c r="U388">
        <f>IF('Sheet to use'!$B$4&gt;R388,'Sheet to use'!$B$5,+'Hidden calculations'!$A$42+'Hidden calculations'!$C$42*R388+'Hidden calculations'!$E$42*R388^2+'Hidden calculations'!$G$42*R388^3)</f>
        <v>30</v>
      </c>
      <c r="W388">
        <f>MAX(+'Sheet to use'!$C$12+'Sheet to use'!$C$13*S388,0)</f>
        <v>91.2</v>
      </c>
      <c r="Y388">
        <f>IF('Sheet to use'!$B$15&gt;U388,'Sheet to use'!$B$15,0)</f>
        <v>50.1696867361928</v>
      </c>
    </row>
    <row r="389" spans="18:25" ht="12.75">
      <c r="R389">
        <f>+S389/'Sheet to use'!$B$10</f>
        <v>19.733333333333334</v>
      </c>
      <c r="S389">
        <f t="shared" si="6"/>
        <v>1480</v>
      </c>
      <c r="U389">
        <f>IF('Sheet to use'!$B$4&gt;R389,'Sheet to use'!$B$5,+'Hidden calculations'!$A$42+'Hidden calculations'!$C$42*R389+'Hidden calculations'!$E$42*R389^2+'Hidden calculations'!$G$42*R389^3)</f>
        <v>30</v>
      </c>
      <c r="W389">
        <f>MAX(+'Sheet to use'!$C$12+'Sheet to use'!$C$13*S389,0)</f>
        <v>90.4</v>
      </c>
      <c r="Y389">
        <f>IF('Sheet to use'!$B$15&gt;U389,'Sheet to use'!$B$15,0)</f>
        <v>50.1696867361928</v>
      </c>
    </row>
    <row r="390" spans="18:25" ht="12.75">
      <c r="R390">
        <f>+S390/'Sheet to use'!$B$10</f>
        <v>20.266666666666666</v>
      </c>
      <c r="S390">
        <f t="shared" si="6"/>
        <v>1520</v>
      </c>
      <c r="U390">
        <f>IF('Sheet to use'!$B$4&gt;R390,'Sheet to use'!$B$5,+'Hidden calculations'!$A$42+'Hidden calculations'!$C$42*R390+'Hidden calculations'!$E$42*R390^2+'Hidden calculations'!$G$42*R390^3)</f>
        <v>30</v>
      </c>
      <c r="W390">
        <f>MAX(+'Sheet to use'!$C$12+'Sheet to use'!$C$13*S390,0)</f>
        <v>89.6</v>
      </c>
      <c r="Y390">
        <f>IF('Sheet to use'!$B$15&gt;U390,'Sheet to use'!$B$15,0)</f>
        <v>50.1696867361928</v>
      </c>
    </row>
    <row r="391" spans="18:25" ht="12.75">
      <c r="R391">
        <f>+S391/'Sheet to use'!$B$10</f>
        <v>20.8</v>
      </c>
      <c r="S391">
        <f t="shared" si="6"/>
        <v>1560</v>
      </c>
      <c r="U391">
        <f>IF('Sheet to use'!$B$4&gt;R391,'Sheet to use'!$B$5,+'Hidden calculations'!$A$42+'Hidden calculations'!$C$42*R391+'Hidden calculations'!$E$42*R391^2+'Hidden calculations'!$G$42*R391^3)</f>
        <v>30</v>
      </c>
      <c r="W391">
        <f>MAX(+'Sheet to use'!$C$12+'Sheet to use'!$C$13*S391,0)</f>
        <v>88.8</v>
      </c>
      <c r="Y391">
        <f>IF('Sheet to use'!$B$15&gt;U391,'Sheet to use'!$B$15,0)</f>
        <v>50.1696867361928</v>
      </c>
    </row>
    <row r="392" spans="18:25" ht="12.75">
      <c r="R392">
        <f>+S392/'Sheet to use'!$B$10</f>
        <v>21.333333333333332</v>
      </c>
      <c r="S392">
        <f t="shared" si="6"/>
        <v>1600</v>
      </c>
      <c r="U392">
        <f>IF('Sheet to use'!$B$4&gt;R392,'Sheet to use'!$B$5,+'Hidden calculations'!$A$42+'Hidden calculations'!$C$42*R392+'Hidden calculations'!$E$42*R392^2+'Hidden calculations'!$G$42*R392^3)</f>
        <v>30</v>
      </c>
      <c r="W392">
        <f>MAX(+'Sheet to use'!$C$12+'Sheet to use'!$C$13*S392,0)</f>
        <v>88</v>
      </c>
      <c r="Y392">
        <f>IF('Sheet to use'!$B$15&gt;U392,'Sheet to use'!$B$15,0)</f>
        <v>50.1696867361928</v>
      </c>
    </row>
    <row r="393" spans="18:25" ht="12.75">
      <c r="R393">
        <f>+S393/'Sheet to use'!$B$10</f>
        <v>21.866666666666667</v>
      </c>
      <c r="S393">
        <f t="shared" si="6"/>
        <v>1640</v>
      </c>
      <c r="U393">
        <f>IF('Sheet to use'!$B$4&gt;R393,'Sheet to use'!$B$5,+'Hidden calculations'!$A$42+'Hidden calculations'!$C$42*R393+'Hidden calculations'!$E$42*R393^2+'Hidden calculations'!$G$42*R393^3)</f>
        <v>30</v>
      </c>
      <c r="W393">
        <f>MAX(+'Sheet to use'!$C$12+'Sheet to use'!$C$13*S393,0)</f>
        <v>87.2</v>
      </c>
      <c r="Y393">
        <f>IF('Sheet to use'!$B$15&gt;U393,'Sheet to use'!$B$15,0)</f>
        <v>50.1696867361928</v>
      </c>
    </row>
    <row r="394" spans="18:25" ht="12.75">
      <c r="R394">
        <f>+S394/'Sheet to use'!$B$10</f>
        <v>22.4</v>
      </c>
      <c r="S394">
        <f t="shared" si="6"/>
        <v>1680</v>
      </c>
      <c r="U394">
        <f>IF('Sheet to use'!$B$4&gt;R394,'Sheet to use'!$B$5,+'Hidden calculations'!$A$42+'Hidden calculations'!$C$42*R394+'Hidden calculations'!$E$42*R394^2+'Hidden calculations'!$G$42*R394^3)</f>
        <v>30</v>
      </c>
      <c r="W394">
        <f>MAX(+'Sheet to use'!$C$12+'Sheet to use'!$C$13*S394,0)</f>
        <v>86.4</v>
      </c>
      <c r="Y394">
        <f>IF('Sheet to use'!$B$15&gt;U394,'Sheet to use'!$B$15,0)</f>
        <v>50.1696867361928</v>
      </c>
    </row>
    <row r="395" spans="18:25" ht="12.75">
      <c r="R395">
        <f>+S395/'Sheet to use'!$B$10</f>
        <v>22.933333333333334</v>
      </c>
      <c r="S395">
        <f t="shared" si="6"/>
        <v>1720</v>
      </c>
      <c r="U395">
        <f>IF('Sheet to use'!$B$4&gt;R395,'Sheet to use'!$B$5,+'Hidden calculations'!$A$42+'Hidden calculations'!$C$42*R395+'Hidden calculations'!$E$42*R395^2+'Hidden calculations'!$G$42*R395^3)</f>
        <v>30</v>
      </c>
      <c r="W395">
        <f>MAX(+'Sheet to use'!$C$12+'Sheet to use'!$C$13*S395,0)</f>
        <v>85.6</v>
      </c>
      <c r="Y395">
        <f>IF('Sheet to use'!$B$15&gt;U395,'Sheet to use'!$B$15,0)</f>
        <v>50.1696867361928</v>
      </c>
    </row>
    <row r="396" spans="18:25" ht="12.75">
      <c r="R396">
        <f>+S396/'Sheet to use'!$B$10</f>
        <v>23.466666666666665</v>
      </c>
      <c r="S396">
        <f t="shared" si="6"/>
        <v>1760</v>
      </c>
      <c r="U396">
        <f>IF('Sheet to use'!$B$4&gt;R396,'Sheet to use'!$B$5,+'Hidden calculations'!$A$42+'Hidden calculations'!$C$42*R396+'Hidden calculations'!$E$42*R396^2+'Hidden calculations'!$G$42*R396^3)</f>
        <v>30</v>
      </c>
      <c r="W396">
        <f>MAX(+'Sheet to use'!$C$12+'Sheet to use'!$C$13*S396,0)</f>
        <v>84.8</v>
      </c>
      <c r="Y396">
        <f>IF('Sheet to use'!$B$15&gt;U396,'Sheet to use'!$B$15,0)</f>
        <v>50.1696867361928</v>
      </c>
    </row>
    <row r="397" spans="18:25" ht="12.75">
      <c r="R397">
        <f>+S397/'Sheet to use'!$B$10</f>
        <v>24</v>
      </c>
      <c r="S397">
        <f t="shared" si="6"/>
        <v>1800</v>
      </c>
      <c r="U397">
        <f>IF('Sheet to use'!$B$4&gt;R397,'Sheet to use'!$B$5,+'Hidden calculations'!$A$42+'Hidden calculations'!$C$42*R397+'Hidden calculations'!$E$42*R397^2+'Hidden calculations'!$G$42*R397^3)</f>
        <v>30</v>
      </c>
      <c r="W397">
        <f>MAX(+'Sheet to use'!$C$12+'Sheet to use'!$C$13*S397,0)</f>
        <v>84</v>
      </c>
      <c r="Y397">
        <f>IF('Sheet to use'!$B$15&gt;U397,'Sheet to use'!$B$15,0)</f>
        <v>50.1696867361928</v>
      </c>
    </row>
    <row r="398" spans="18:25" ht="12.75">
      <c r="R398">
        <f>+S398/'Sheet to use'!$B$10</f>
        <v>24.533333333333335</v>
      </c>
      <c r="S398">
        <f t="shared" si="6"/>
        <v>1840</v>
      </c>
      <c r="U398">
        <f>IF('Sheet to use'!$B$4&gt;R398,'Sheet to use'!$B$5,+'Hidden calculations'!$A$42+'Hidden calculations'!$C$42*R398+'Hidden calculations'!$E$42*R398^2+'Hidden calculations'!$G$42*R398^3)</f>
        <v>30</v>
      </c>
      <c r="W398">
        <f>MAX(+'Sheet to use'!$C$12+'Sheet to use'!$C$13*S398,0)</f>
        <v>83.19999999999999</v>
      </c>
      <c r="Y398">
        <f>IF('Sheet to use'!$B$15&gt;U398,'Sheet to use'!$B$15,0)</f>
        <v>50.1696867361928</v>
      </c>
    </row>
    <row r="399" spans="18:25" ht="12.75">
      <c r="R399">
        <f>+S399/'Sheet to use'!$B$10</f>
        <v>25.066666666666666</v>
      </c>
      <c r="S399">
        <f t="shared" si="6"/>
        <v>1880</v>
      </c>
      <c r="U399">
        <f>IF('Sheet to use'!$B$4&gt;R399,'Sheet to use'!$B$5,+'Hidden calculations'!$A$42+'Hidden calculations'!$C$42*R399+'Hidden calculations'!$E$42*R399^2+'Hidden calculations'!$G$42*R399^3)</f>
        <v>30</v>
      </c>
      <c r="W399">
        <f>MAX(+'Sheet to use'!$C$12+'Sheet to use'!$C$13*S399,0)</f>
        <v>82.4</v>
      </c>
      <c r="Y399">
        <f>IF('Sheet to use'!$B$15&gt;U399,'Sheet to use'!$B$15,0)</f>
        <v>50.1696867361928</v>
      </c>
    </row>
    <row r="400" spans="18:25" ht="12.75">
      <c r="R400">
        <f>+S400/'Sheet to use'!$B$10</f>
        <v>25.6</v>
      </c>
      <c r="S400">
        <f t="shared" si="6"/>
        <v>1920</v>
      </c>
      <c r="U400">
        <f>IF('Sheet to use'!$B$4&gt;R400,'Sheet to use'!$B$5,+'Hidden calculations'!$A$42+'Hidden calculations'!$C$42*R400+'Hidden calculations'!$E$42*R400^2+'Hidden calculations'!$G$42*R400^3)</f>
        <v>30</v>
      </c>
      <c r="W400">
        <f>MAX(+'Sheet to use'!$C$12+'Sheet to use'!$C$13*S400,0)</f>
        <v>81.6</v>
      </c>
      <c r="Y400">
        <f>IF('Sheet to use'!$B$15&gt;U400,'Sheet to use'!$B$15,0)</f>
        <v>50.1696867361928</v>
      </c>
    </row>
    <row r="401" spans="18:25" ht="12.75">
      <c r="R401">
        <f>+S401/'Sheet to use'!$B$10</f>
        <v>26.133333333333333</v>
      </c>
      <c r="S401">
        <f t="shared" si="6"/>
        <v>1960</v>
      </c>
      <c r="U401">
        <f>IF('Sheet to use'!$B$4&gt;R401,'Sheet to use'!$B$5,+'Hidden calculations'!$A$42+'Hidden calculations'!$C$42*R401+'Hidden calculations'!$E$42*R401^2+'Hidden calculations'!$G$42*R401^3)</f>
        <v>30</v>
      </c>
      <c r="W401">
        <f>MAX(+'Sheet to use'!$C$12+'Sheet to use'!$C$13*S401,0)</f>
        <v>80.8</v>
      </c>
      <c r="Y401">
        <f>IF('Sheet to use'!$B$15&gt;U401,'Sheet to use'!$B$15,0)</f>
        <v>50.1696867361928</v>
      </c>
    </row>
    <row r="402" spans="18:25" ht="12.75">
      <c r="R402">
        <f>+S402/'Sheet to use'!$B$10</f>
        <v>26.666666666666668</v>
      </c>
      <c r="S402">
        <f t="shared" si="6"/>
        <v>2000</v>
      </c>
      <c r="U402">
        <f>IF('Sheet to use'!$B$4&gt;R402,'Sheet to use'!$B$5,+'Hidden calculations'!$A$42+'Hidden calculations'!$C$42*R402+'Hidden calculations'!$E$42*R402^2+'Hidden calculations'!$G$42*R402^3)</f>
        <v>30</v>
      </c>
      <c r="W402">
        <f>MAX(+'Sheet to use'!$C$12+'Sheet to use'!$C$13*S402,0)</f>
        <v>80</v>
      </c>
      <c r="Y402">
        <f>IF('Sheet to use'!$B$15&gt;U402,'Sheet to use'!$B$15,0)</f>
        <v>50.1696867361928</v>
      </c>
    </row>
    <row r="403" spans="18:25" ht="12.75">
      <c r="R403">
        <f>+S403/'Sheet to use'!$B$10</f>
        <v>27.2</v>
      </c>
      <c r="S403">
        <f t="shared" si="6"/>
        <v>2040</v>
      </c>
      <c r="U403">
        <f>IF('Sheet to use'!$B$4&gt;R403,'Sheet to use'!$B$5,+'Hidden calculations'!$A$42+'Hidden calculations'!$C$42*R403+'Hidden calculations'!$E$42*R403^2+'Hidden calculations'!$G$42*R403^3)</f>
        <v>30</v>
      </c>
      <c r="W403">
        <f>MAX(+'Sheet to use'!$C$12+'Sheet to use'!$C$13*S403,0)</f>
        <v>79.19999999999999</v>
      </c>
      <c r="Y403">
        <f>IF('Sheet to use'!$B$15&gt;U403,'Sheet to use'!$B$15,0)</f>
        <v>50.1696867361928</v>
      </c>
    </row>
    <row r="404" spans="18:25" ht="12.75">
      <c r="R404">
        <f>+S404/'Sheet to use'!$B$10</f>
        <v>27.733333333333334</v>
      </c>
      <c r="S404">
        <f t="shared" si="6"/>
        <v>2080</v>
      </c>
      <c r="U404">
        <f>IF('Sheet to use'!$B$4&gt;R404,'Sheet to use'!$B$5,+'Hidden calculations'!$A$42+'Hidden calculations'!$C$42*R404+'Hidden calculations'!$E$42*R404^2+'Hidden calculations'!$G$42*R404^3)</f>
        <v>30</v>
      </c>
      <c r="W404">
        <f>MAX(+'Sheet to use'!$C$12+'Sheet to use'!$C$13*S404,0)</f>
        <v>78.4</v>
      </c>
      <c r="Y404">
        <f>IF('Sheet to use'!$B$15&gt;U404,'Sheet to use'!$B$15,0)</f>
        <v>50.1696867361928</v>
      </c>
    </row>
    <row r="405" spans="18:25" ht="12.75">
      <c r="R405">
        <f>+S405/'Sheet to use'!$B$10</f>
        <v>28.266666666666666</v>
      </c>
      <c r="S405">
        <f t="shared" si="6"/>
        <v>2120</v>
      </c>
      <c r="U405">
        <f>IF('Sheet to use'!$B$4&gt;R405,'Sheet to use'!$B$5,+'Hidden calculations'!$A$42+'Hidden calculations'!$C$42*R405+'Hidden calculations'!$E$42*R405^2+'Hidden calculations'!$G$42*R405^3)</f>
        <v>30</v>
      </c>
      <c r="W405">
        <f>MAX(+'Sheet to use'!$C$12+'Sheet to use'!$C$13*S405,0)</f>
        <v>77.6</v>
      </c>
      <c r="Y405">
        <f>IF('Sheet to use'!$B$15&gt;U405,'Sheet to use'!$B$15,0)</f>
        <v>50.1696867361928</v>
      </c>
    </row>
    <row r="406" spans="18:25" ht="12.75">
      <c r="R406">
        <f>+S406/'Sheet to use'!$B$10</f>
        <v>28.8</v>
      </c>
      <c r="S406">
        <f t="shared" si="6"/>
        <v>2160</v>
      </c>
      <c r="U406">
        <f>IF('Sheet to use'!$B$4&gt;R406,'Sheet to use'!$B$5,+'Hidden calculations'!$A$42+'Hidden calculations'!$C$42*R406+'Hidden calculations'!$E$42*R406^2+'Hidden calculations'!$G$42*R406^3)</f>
        <v>30</v>
      </c>
      <c r="W406">
        <f>MAX(+'Sheet to use'!$C$12+'Sheet to use'!$C$13*S406,0)</f>
        <v>76.8</v>
      </c>
      <c r="Y406">
        <f>IF('Sheet to use'!$B$15&gt;U406,'Sheet to use'!$B$15,0)</f>
        <v>50.1696867361928</v>
      </c>
    </row>
    <row r="407" spans="18:25" ht="12.75">
      <c r="R407">
        <f>+S407/'Sheet to use'!$B$10</f>
        <v>29.333333333333332</v>
      </c>
      <c r="S407">
        <f t="shared" si="6"/>
        <v>2200</v>
      </c>
      <c r="U407">
        <f>IF('Sheet to use'!$B$4&gt;R407,'Sheet to use'!$B$5,+'Hidden calculations'!$A$42+'Hidden calculations'!$C$42*R407+'Hidden calculations'!$E$42*R407^2+'Hidden calculations'!$G$42*R407^3)</f>
        <v>30</v>
      </c>
      <c r="W407">
        <f>MAX(+'Sheet to use'!$C$12+'Sheet to use'!$C$13*S407,0)</f>
        <v>76</v>
      </c>
      <c r="Y407">
        <f>IF('Sheet to use'!$B$15&gt;U407,'Sheet to use'!$B$15,0)</f>
        <v>50.1696867361928</v>
      </c>
    </row>
    <row r="408" spans="18:25" ht="12.75">
      <c r="R408">
        <f>+S408/'Sheet to use'!$B$10</f>
        <v>29.866666666666667</v>
      </c>
      <c r="S408">
        <f t="shared" si="6"/>
        <v>2240</v>
      </c>
      <c r="U408">
        <f>IF('Sheet to use'!$B$4&gt;R408,'Sheet to use'!$B$5,+'Hidden calculations'!$A$42+'Hidden calculations'!$C$42*R408+'Hidden calculations'!$E$42*R408^2+'Hidden calculations'!$G$42*R408^3)</f>
        <v>30</v>
      </c>
      <c r="W408">
        <f>MAX(+'Sheet to use'!$C$12+'Sheet to use'!$C$13*S408,0)</f>
        <v>75.19999999999999</v>
      </c>
      <c r="Y408">
        <f>IF('Sheet to use'!$B$15&gt;U408,'Sheet to use'!$B$15,0)</f>
        <v>50.1696867361928</v>
      </c>
    </row>
    <row r="409" spans="18:25" ht="12.75">
      <c r="R409">
        <f>+S409/'Sheet to use'!$B$10</f>
        <v>30.4</v>
      </c>
      <c r="S409">
        <f t="shared" si="6"/>
        <v>2280</v>
      </c>
      <c r="U409">
        <f>IF('Sheet to use'!$B$4&gt;R409,'Sheet to use'!$B$5,+'Hidden calculations'!$A$42+'Hidden calculations'!$C$42*R409+'Hidden calculations'!$E$42*R409^2+'Hidden calculations'!$G$42*R409^3)</f>
        <v>30.271999999999995</v>
      </c>
      <c r="W409">
        <f>MAX(+'Sheet to use'!$C$12+'Sheet to use'!$C$13*S409,0)</f>
        <v>74.4</v>
      </c>
      <c r="Y409">
        <f>IF('Sheet to use'!$B$15&gt;U409,'Sheet to use'!$B$15,0)</f>
        <v>50.1696867361928</v>
      </c>
    </row>
    <row r="410" spans="18:25" ht="12.75">
      <c r="R410">
        <f>+S410/'Sheet to use'!$B$10</f>
        <v>30.933333333333334</v>
      </c>
      <c r="S410">
        <f t="shared" si="6"/>
        <v>2320</v>
      </c>
      <c r="U410">
        <f>IF('Sheet to use'!$B$4&gt;R410,'Sheet to use'!$B$5,+'Hidden calculations'!$A$42+'Hidden calculations'!$C$42*R410+'Hidden calculations'!$E$42*R410^2+'Hidden calculations'!$G$42*R410^3)</f>
        <v>30.651259259259255</v>
      </c>
      <c r="W410">
        <f>MAX(+'Sheet to use'!$C$12+'Sheet to use'!$C$13*S410,0)</f>
        <v>73.6</v>
      </c>
      <c r="Y410">
        <f>IF('Sheet to use'!$B$15&gt;U410,'Sheet to use'!$B$15,0)</f>
        <v>50.1696867361928</v>
      </c>
    </row>
    <row r="411" spans="18:25" ht="12.75">
      <c r="R411">
        <f>+S411/'Sheet to use'!$B$10</f>
        <v>31.466666666666665</v>
      </c>
      <c r="S411">
        <f t="shared" si="6"/>
        <v>2360</v>
      </c>
      <c r="U411">
        <f>IF('Sheet to use'!$B$4&gt;R411,'Sheet to use'!$B$5,+'Hidden calculations'!$A$42+'Hidden calculations'!$C$42*R411+'Hidden calculations'!$E$42*R411^2+'Hidden calculations'!$G$42*R411^3)</f>
        <v>31.04948148148148</v>
      </c>
      <c r="W411">
        <f>MAX(+'Sheet to use'!$C$12+'Sheet to use'!$C$13*S411,0)</f>
        <v>72.8</v>
      </c>
      <c r="Y411">
        <f>IF('Sheet to use'!$B$15&gt;U411,'Sheet to use'!$B$15,0)</f>
        <v>50.1696867361928</v>
      </c>
    </row>
    <row r="412" spans="18:25" ht="12.75">
      <c r="R412">
        <f>+S412/'Sheet to use'!$B$10</f>
        <v>32</v>
      </c>
      <c r="S412">
        <f t="shared" si="6"/>
        <v>2400</v>
      </c>
      <c r="U412">
        <f>IF('Sheet to use'!$B$4&gt;R412,'Sheet to use'!$B$5,+'Hidden calculations'!$A$42+'Hidden calculations'!$C$42*R412+'Hidden calculations'!$E$42*R412^2+'Hidden calculations'!$G$42*R412^3)</f>
        <v>31.46666666666666</v>
      </c>
      <c r="W412">
        <f>MAX(+'Sheet to use'!$C$12+'Sheet to use'!$C$13*S412,0)</f>
        <v>72</v>
      </c>
      <c r="Y412">
        <f>IF('Sheet to use'!$B$15&gt;U412,'Sheet to use'!$B$15,0)</f>
        <v>50.1696867361928</v>
      </c>
    </row>
    <row r="413" spans="18:25" ht="12.75">
      <c r="R413">
        <f>+S413/'Sheet to use'!$B$10</f>
        <v>32.53333333333333</v>
      </c>
      <c r="S413">
        <f t="shared" si="6"/>
        <v>2440</v>
      </c>
      <c r="U413">
        <f>IF('Sheet to use'!$B$4&gt;R413,'Sheet to use'!$B$5,+'Hidden calculations'!$A$42+'Hidden calculations'!$C$42*R413+'Hidden calculations'!$E$42*R413^2+'Hidden calculations'!$G$42*R413^3)</f>
        <v>31.90281481481481</v>
      </c>
      <c r="W413">
        <f>MAX(+'Sheet to use'!$C$12+'Sheet to use'!$C$13*S413,0)</f>
        <v>71.19999999999999</v>
      </c>
      <c r="Y413">
        <f>IF('Sheet to use'!$B$15&gt;U413,'Sheet to use'!$B$15,0)</f>
        <v>50.1696867361928</v>
      </c>
    </row>
    <row r="414" spans="18:25" ht="12.75">
      <c r="R414">
        <f>+S414/'Sheet to use'!$B$10</f>
        <v>33.06666666666667</v>
      </c>
      <c r="S414">
        <f t="shared" si="6"/>
        <v>2480</v>
      </c>
      <c r="U414">
        <f>IF('Sheet to use'!$B$4&gt;R414,'Sheet to use'!$B$5,+'Hidden calculations'!$A$42+'Hidden calculations'!$C$42*R414+'Hidden calculations'!$E$42*R414^2+'Hidden calculations'!$G$42*R414^3)</f>
        <v>32.357925925925926</v>
      </c>
      <c r="W414">
        <f>MAX(+'Sheet to use'!$C$12+'Sheet to use'!$C$13*S414,0)</f>
        <v>70.4</v>
      </c>
      <c r="Y414">
        <f>IF('Sheet to use'!$B$15&gt;U414,'Sheet to use'!$B$15,0)</f>
        <v>50.1696867361928</v>
      </c>
    </row>
    <row r="415" spans="18:25" ht="12.75">
      <c r="R415">
        <f>+S415/'Sheet to use'!$B$10</f>
        <v>33.6</v>
      </c>
      <c r="S415">
        <f t="shared" si="6"/>
        <v>2520</v>
      </c>
      <c r="U415">
        <f>IF('Sheet to use'!$B$4&gt;R415,'Sheet to use'!$B$5,+'Hidden calculations'!$A$42+'Hidden calculations'!$C$42*R415+'Hidden calculations'!$E$42*R415^2+'Hidden calculations'!$G$42*R415^3)</f>
        <v>32.831999999999994</v>
      </c>
      <c r="W415">
        <f>MAX(+'Sheet to use'!$C$12+'Sheet to use'!$C$13*S415,0)</f>
        <v>69.6</v>
      </c>
      <c r="Y415">
        <f>IF('Sheet to use'!$B$15&gt;U415,'Sheet to use'!$B$15,0)</f>
        <v>50.1696867361928</v>
      </c>
    </row>
    <row r="416" spans="18:25" ht="12.75">
      <c r="R416">
        <f>+S416/'Sheet to use'!$B$10</f>
        <v>34.13333333333333</v>
      </c>
      <c r="S416">
        <f t="shared" si="6"/>
        <v>2560</v>
      </c>
      <c r="U416">
        <f>IF('Sheet to use'!$B$4&gt;R416,'Sheet to use'!$B$5,+'Hidden calculations'!$A$42+'Hidden calculations'!$C$42*R416+'Hidden calculations'!$E$42*R416^2+'Hidden calculations'!$G$42*R416^3)</f>
        <v>33.325037037037035</v>
      </c>
      <c r="W416">
        <f>MAX(+'Sheet to use'!$C$12+'Sheet to use'!$C$13*S416,0)</f>
        <v>68.8</v>
      </c>
      <c r="Y416">
        <f>IF('Sheet to use'!$B$15&gt;U416,'Sheet to use'!$B$15,0)</f>
        <v>50.1696867361928</v>
      </c>
    </row>
    <row r="417" spans="18:25" ht="12.75">
      <c r="R417">
        <f>+S417/'Sheet to use'!$B$10</f>
        <v>34.666666666666664</v>
      </c>
      <c r="S417">
        <f t="shared" si="6"/>
        <v>2600</v>
      </c>
      <c r="U417">
        <f>IF('Sheet to use'!$B$4&gt;R417,'Sheet to use'!$B$5,+'Hidden calculations'!$A$42+'Hidden calculations'!$C$42*R417+'Hidden calculations'!$E$42*R417^2+'Hidden calculations'!$G$42*R417^3)</f>
        <v>33.83703703703703</v>
      </c>
      <c r="W417">
        <f>MAX(+'Sheet to use'!$C$12+'Sheet to use'!$C$13*S417,0)</f>
        <v>68</v>
      </c>
      <c r="Y417">
        <f>IF('Sheet to use'!$B$15&gt;U417,'Sheet to use'!$B$15,0)</f>
        <v>50.1696867361928</v>
      </c>
    </row>
    <row r="418" spans="18:25" ht="12.75">
      <c r="R418">
        <f>+S418/'Sheet to use'!$B$10</f>
        <v>35.2</v>
      </c>
      <c r="S418">
        <f aca="true" t="shared" si="7" ref="S418:S481">40+S417</f>
        <v>2640</v>
      </c>
      <c r="U418">
        <f>IF('Sheet to use'!$B$4&gt;R418,'Sheet to use'!$B$5,+'Hidden calculations'!$A$42+'Hidden calculations'!$C$42*R418+'Hidden calculations'!$E$42*R418^2+'Hidden calculations'!$G$42*R418^3)</f>
        <v>34.367999999999995</v>
      </c>
      <c r="W418">
        <f>MAX(+'Sheet to use'!$C$12+'Sheet to use'!$C$13*S418,0)</f>
        <v>67.19999999999999</v>
      </c>
      <c r="Y418">
        <f>IF('Sheet to use'!$B$15&gt;U418,'Sheet to use'!$B$15,0)</f>
        <v>50.1696867361928</v>
      </c>
    </row>
    <row r="419" spans="18:25" ht="12.75">
      <c r="R419">
        <f>+S419/'Sheet to use'!$B$10</f>
        <v>35.733333333333334</v>
      </c>
      <c r="S419">
        <f t="shared" si="7"/>
        <v>2680</v>
      </c>
      <c r="U419">
        <f>IF('Sheet to use'!$B$4&gt;R419,'Sheet to use'!$B$5,+'Hidden calculations'!$A$42+'Hidden calculations'!$C$42*R419+'Hidden calculations'!$E$42*R419^2+'Hidden calculations'!$G$42*R419^3)</f>
        <v>34.917925925925914</v>
      </c>
      <c r="W419">
        <f>MAX(+'Sheet to use'!$C$12+'Sheet to use'!$C$13*S419,0)</f>
        <v>66.4</v>
      </c>
      <c r="Y419">
        <f>IF('Sheet to use'!$B$15&gt;U419,'Sheet to use'!$B$15,0)</f>
        <v>50.1696867361928</v>
      </c>
    </row>
    <row r="420" spans="18:25" ht="12.75">
      <c r="R420">
        <f>+S420/'Sheet to use'!$B$10</f>
        <v>36.266666666666666</v>
      </c>
      <c r="S420">
        <f t="shared" si="7"/>
        <v>2720</v>
      </c>
      <c r="U420">
        <f>IF('Sheet to use'!$B$4&gt;R420,'Sheet to use'!$B$5,+'Hidden calculations'!$A$42+'Hidden calculations'!$C$42*R420+'Hidden calculations'!$E$42*R420^2+'Hidden calculations'!$G$42*R420^3)</f>
        <v>35.4868148148148</v>
      </c>
      <c r="W420">
        <f>MAX(+'Sheet to use'!$C$12+'Sheet to use'!$C$13*S420,0)</f>
        <v>65.6</v>
      </c>
      <c r="Y420">
        <f>IF('Sheet to use'!$B$15&gt;U420,'Sheet to use'!$B$15,0)</f>
        <v>50.1696867361928</v>
      </c>
    </row>
    <row r="421" spans="18:25" ht="12.75">
      <c r="R421">
        <f>+S421/'Sheet to use'!$B$10</f>
        <v>36.8</v>
      </c>
      <c r="S421">
        <f t="shared" si="7"/>
        <v>2760</v>
      </c>
      <c r="U421">
        <f>IF('Sheet to use'!$B$4&gt;R421,'Sheet to use'!$B$5,+'Hidden calculations'!$A$42+'Hidden calculations'!$C$42*R421+'Hidden calculations'!$E$42*R421^2+'Hidden calculations'!$G$42*R421^3)</f>
        <v>36.07466666666666</v>
      </c>
      <c r="W421">
        <f>MAX(+'Sheet to use'!$C$12+'Sheet to use'!$C$13*S421,0)</f>
        <v>64.8</v>
      </c>
      <c r="Y421">
        <f>IF('Sheet to use'!$B$15&gt;U421,'Sheet to use'!$B$15,0)</f>
        <v>50.1696867361928</v>
      </c>
    </row>
    <row r="422" spans="18:25" ht="12.75">
      <c r="R422">
        <f>+S422/'Sheet to use'!$B$10</f>
        <v>37.333333333333336</v>
      </c>
      <c r="S422">
        <f t="shared" si="7"/>
        <v>2800</v>
      </c>
      <c r="U422">
        <f>IF('Sheet to use'!$B$4&gt;R422,'Sheet to use'!$B$5,+'Hidden calculations'!$A$42+'Hidden calculations'!$C$42*R422+'Hidden calculations'!$E$42*R422^2+'Hidden calculations'!$G$42*R422^3)</f>
        <v>36.681481481481484</v>
      </c>
      <c r="W422">
        <f>MAX(+'Sheet to use'!$C$12+'Sheet to use'!$C$13*S422,0)</f>
        <v>64</v>
      </c>
      <c r="Y422">
        <f>IF('Sheet to use'!$B$15&gt;U422,'Sheet to use'!$B$15,0)</f>
        <v>50.1696867361928</v>
      </c>
    </row>
    <row r="423" spans="18:25" ht="12.75">
      <c r="R423">
        <f>+S423/'Sheet to use'!$B$10</f>
        <v>37.86666666666667</v>
      </c>
      <c r="S423">
        <f t="shared" si="7"/>
        <v>2840</v>
      </c>
      <c r="U423">
        <f>IF('Sheet to use'!$B$4&gt;R423,'Sheet to use'!$B$5,+'Hidden calculations'!$A$42+'Hidden calculations'!$C$42*R423+'Hidden calculations'!$E$42*R423^2+'Hidden calculations'!$G$42*R423^3)</f>
        <v>37.307259259259254</v>
      </c>
      <c r="W423">
        <f>MAX(+'Sheet to use'!$C$12+'Sheet to use'!$C$13*S423,0)</f>
        <v>63.199999999999996</v>
      </c>
      <c r="Y423">
        <f>IF('Sheet to use'!$B$15&gt;U423,'Sheet to use'!$B$15,0)</f>
        <v>50.1696867361928</v>
      </c>
    </row>
    <row r="424" spans="18:25" ht="12.75">
      <c r="R424">
        <f>+S424/'Sheet to use'!$B$10</f>
        <v>38.4</v>
      </c>
      <c r="S424">
        <f t="shared" si="7"/>
        <v>2880</v>
      </c>
      <c r="U424">
        <f>IF('Sheet to use'!$B$4&gt;R424,'Sheet to use'!$B$5,+'Hidden calculations'!$A$42+'Hidden calculations'!$C$42*R424+'Hidden calculations'!$E$42*R424^2+'Hidden calculations'!$G$42*R424^3)</f>
        <v>37.952</v>
      </c>
      <c r="W424">
        <f>MAX(+'Sheet to use'!$C$12+'Sheet to use'!$C$13*S424,0)</f>
        <v>62.4</v>
      </c>
      <c r="Y424">
        <f>IF('Sheet to use'!$B$15&gt;U424,'Sheet to use'!$B$15,0)</f>
        <v>50.1696867361928</v>
      </c>
    </row>
    <row r="425" spans="18:25" ht="12.75">
      <c r="R425">
        <f>+S425/'Sheet to use'!$B$10</f>
        <v>38.93333333333333</v>
      </c>
      <c r="S425">
        <f t="shared" si="7"/>
        <v>2920</v>
      </c>
      <c r="U425">
        <f>IF('Sheet to use'!$B$4&gt;R425,'Sheet to use'!$B$5,+'Hidden calculations'!$A$42+'Hidden calculations'!$C$42*R425+'Hidden calculations'!$E$42*R425^2+'Hidden calculations'!$G$42*R425^3)</f>
        <v>38.615703703703694</v>
      </c>
      <c r="W425">
        <f>MAX(+'Sheet to use'!$C$12+'Sheet to use'!$C$13*S425,0)</f>
        <v>61.6</v>
      </c>
      <c r="Y425">
        <f>IF('Sheet to use'!$B$15&gt;U425,'Sheet to use'!$B$15,0)</f>
        <v>50.1696867361928</v>
      </c>
    </row>
    <row r="426" spans="18:25" ht="12.75">
      <c r="R426">
        <f>+S426/'Sheet to use'!$B$10</f>
        <v>39.46666666666667</v>
      </c>
      <c r="S426">
        <f t="shared" si="7"/>
        <v>2960</v>
      </c>
      <c r="U426">
        <f>IF('Sheet to use'!$B$4&gt;R426,'Sheet to use'!$B$5,+'Hidden calculations'!$A$42+'Hidden calculations'!$C$42*R426+'Hidden calculations'!$E$42*R426^2+'Hidden calculations'!$G$42*R426^3)</f>
        <v>39.29837037037037</v>
      </c>
      <c r="W426">
        <f>MAX(+'Sheet to use'!$C$12+'Sheet to use'!$C$13*S426,0)</f>
        <v>60.8</v>
      </c>
      <c r="Y426">
        <f>IF('Sheet to use'!$B$15&gt;U426,'Sheet to use'!$B$15,0)</f>
        <v>50.1696867361928</v>
      </c>
    </row>
    <row r="427" spans="18:25" ht="12.75">
      <c r="R427">
        <f>+S427/'Sheet to use'!$B$10</f>
        <v>40</v>
      </c>
      <c r="S427">
        <f t="shared" si="7"/>
        <v>3000</v>
      </c>
      <c r="U427">
        <f>IF('Sheet to use'!$B$4&gt;R427,'Sheet to use'!$B$5,+'Hidden calculations'!$A$42+'Hidden calculations'!$C$42*R427+'Hidden calculations'!$E$42*R427^2+'Hidden calculations'!$G$42*R427^3)</f>
        <v>39.99999999999999</v>
      </c>
      <c r="W427">
        <f>MAX(+'Sheet to use'!$C$12+'Sheet to use'!$C$13*S427,0)</f>
        <v>60</v>
      </c>
      <c r="Y427">
        <f>IF('Sheet to use'!$B$15&gt;U427,'Sheet to use'!$B$15,0)</f>
        <v>50.1696867361928</v>
      </c>
    </row>
    <row r="428" spans="18:25" ht="12.75">
      <c r="R428">
        <f>+S428/'Sheet to use'!$B$10</f>
        <v>40.53333333333333</v>
      </c>
      <c r="S428">
        <f t="shared" si="7"/>
        <v>3040</v>
      </c>
      <c r="U428">
        <f>IF('Sheet to use'!$B$4&gt;R428,'Sheet to use'!$B$5,+'Hidden calculations'!$A$42+'Hidden calculations'!$C$42*R428+'Hidden calculations'!$E$42*R428^2+'Hidden calculations'!$G$42*R428^3)</f>
        <v>40.72059259259258</v>
      </c>
      <c r="W428">
        <f>MAX(+'Sheet to use'!$C$12+'Sheet to use'!$C$13*S428,0)</f>
        <v>59.199999999999996</v>
      </c>
      <c r="Y428">
        <f>IF('Sheet to use'!$B$15&gt;U428,'Sheet to use'!$B$15,0)</f>
        <v>50.1696867361928</v>
      </c>
    </row>
    <row r="429" spans="18:25" ht="12.75">
      <c r="R429">
        <f>+S429/'Sheet to use'!$B$10</f>
        <v>41.06666666666667</v>
      </c>
      <c r="S429">
        <f t="shared" si="7"/>
        <v>3080</v>
      </c>
      <c r="U429">
        <f>IF('Sheet to use'!$B$4&gt;R429,'Sheet to use'!$B$5,+'Hidden calculations'!$A$42+'Hidden calculations'!$C$42*R429+'Hidden calculations'!$E$42*R429^2+'Hidden calculations'!$G$42*R429^3)</f>
        <v>41.46014814814815</v>
      </c>
      <c r="W429">
        <f>MAX(+'Sheet to use'!$C$12+'Sheet to use'!$C$13*S429,0)</f>
        <v>58.4</v>
      </c>
      <c r="Y429">
        <f>IF('Sheet to use'!$B$15&gt;U429,'Sheet to use'!$B$15,0)</f>
        <v>50.1696867361928</v>
      </c>
    </row>
    <row r="430" spans="18:25" ht="12.75">
      <c r="R430">
        <f>+S430/'Sheet to use'!$B$10</f>
        <v>41.6</v>
      </c>
      <c r="S430">
        <f t="shared" si="7"/>
        <v>3120</v>
      </c>
      <c r="U430">
        <f>IF('Sheet to use'!$B$4&gt;R430,'Sheet to use'!$B$5,+'Hidden calculations'!$A$42+'Hidden calculations'!$C$42*R430+'Hidden calculations'!$E$42*R430^2+'Hidden calculations'!$G$42*R430^3)</f>
        <v>42.218666666666664</v>
      </c>
      <c r="W430">
        <f>MAX(+'Sheet to use'!$C$12+'Sheet to use'!$C$13*S430,0)</f>
        <v>57.6</v>
      </c>
      <c r="Y430">
        <f>IF('Sheet to use'!$B$15&gt;U430,'Sheet to use'!$B$15,0)</f>
        <v>50.1696867361928</v>
      </c>
    </row>
    <row r="431" spans="18:25" ht="12.75">
      <c r="R431">
        <f>+S431/'Sheet to use'!$B$10</f>
        <v>42.13333333333333</v>
      </c>
      <c r="S431">
        <f t="shared" si="7"/>
        <v>3160</v>
      </c>
      <c r="U431">
        <f>IF('Sheet to use'!$B$4&gt;R431,'Sheet to use'!$B$5,+'Hidden calculations'!$A$42+'Hidden calculations'!$C$42*R431+'Hidden calculations'!$E$42*R431^2+'Hidden calculations'!$G$42*R431^3)</f>
        <v>42.99614814814814</v>
      </c>
      <c r="W431">
        <f>MAX(+'Sheet to use'!$C$12+'Sheet to use'!$C$13*S431,0)</f>
        <v>56.8</v>
      </c>
      <c r="Y431">
        <f>IF('Sheet to use'!$B$15&gt;U431,'Sheet to use'!$B$15,0)</f>
        <v>50.1696867361928</v>
      </c>
    </row>
    <row r="432" spans="18:25" ht="12.75">
      <c r="R432">
        <f>+S432/'Sheet to use'!$B$10</f>
        <v>42.666666666666664</v>
      </c>
      <c r="S432">
        <f t="shared" si="7"/>
        <v>3200</v>
      </c>
      <c r="U432">
        <f>IF('Sheet to use'!$B$4&gt;R432,'Sheet to use'!$B$5,+'Hidden calculations'!$A$42+'Hidden calculations'!$C$42*R432+'Hidden calculations'!$E$42*R432^2+'Hidden calculations'!$G$42*R432^3)</f>
        <v>43.792592592592584</v>
      </c>
      <c r="W432">
        <f>MAX(+'Sheet to use'!$C$12+'Sheet to use'!$C$13*S432,0)</f>
        <v>56</v>
      </c>
      <c r="Y432">
        <f>IF('Sheet to use'!$B$15&gt;U432,'Sheet to use'!$B$15,0)</f>
        <v>50.1696867361928</v>
      </c>
    </row>
    <row r="433" spans="18:25" ht="12.75">
      <c r="R433">
        <f>+S433/'Sheet to use'!$B$10</f>
        <v>43.2</v>
      </c>
      <c r="S433">
        <f t="shared" si="7"/>
        <v>3240</v>
      </c>
      <c r="U433">
        <f>IF('Sheet to use'!$B$4&gt;R433,'Sheet to use'!$B$5,+'Hidden calculations'!$A$42+'Hidden calculations'!$C$42*R433+'Hidden calculations'!$E$42*R433^2+'Hidden calculations'!$G$42*R433^3)</f>
        <v>44.608</v>
      </c>
      <c r="W433">
        <f>MAX(+'Sheet to use'!$C$12+'Sheet to use'!$C$13*S433,0)</f>
        <v>55.2</v>
      </c>
      <c r="Y433">
        <f>IF('Sheet to use'!$B$15&gt;U433,'Sheet to use'!$B$15,0)</f>
        <v>50.1696867361928</v>
      </c>
    </row>
    <row r="434" spans="18:25" ht="12.75">
      <c r="R434">
        <f>+S434/'Sheet to use'!$B$10</f>
        <v>43.733333333333334</v>
      </c>
      <c r="S434">
        <f t="shared" si="7"/>
        <v>3280</v>
      </c>
      <c r="U434">
        <f>IF('Sheet to use'!$B$4&gt;R434,'Sheet to use'!$B$5,+'Hidden calculations'!$A$42+'Hidden calculations'!$C$42*R434+'Hidden calculations'!$E$42*R434^2+'Hidden calculations'!$G$42*R434^3)</f>
        <v>45.44237037037036</v>
      </c>
      <c r="W434">
        <f>MAX(+'Sheet to use'!$C$12+'Sheet to use'!$C$13*S434,0)</f>
        <v>54.400000000000006</v>
      </c>
      <c r="Y434">
        <f>IF('Sheet to use'!$B$15&gt;U434,'Sheet to use'!$B$15,0)</f>
        <v>50.1696867361928</v>
      </c>
    </row>
    <row r="435" spans="18:25" ht="12.75">
      <c r="R435">
        <f>+S435/'Sheet to use'!$B$10</f>
        <v>44.266666666666666</v>
      </c>
      <c r="S435">
        <f t="shared" si="7"/>
        <v>3320</v>
      </c>
      <c r="U435">
        <f>IF('Sheet to use'!$B$4&gt;R435,'Sheet to use'!$B$5,+'Hidden calculations'!$A$42+'Hidden calculations'!$C$42*R435+'Hidden calculations'!$E$42*R435^2+'Hidden calculations'!$G$42*R435^3)</f>
        <v>46.295703703703694</v>
      </c>
      <c r="W435">
        <f>MAX(+'Sheet to use'!$C$12+'Sheet to use'!$C$13*S435,0)</f>
        <v>53.599999999999994</v>
      </c>
      <c r="Y435">
        <f>IF('Sheet to use'!$B$15&gt;U435,'Sheet to use'!$B$15,0)</f>
        <v>50.1696867361928</v>
      </c>
    </row>
    <row r="436" spans="18:25" ht="12.75">
      <c r="R436">
        <f>+S436/'Sheet to use'!$B$10</f>
        <v>44.8</v>
      </c>
      <c r="S436">
        <f t="shared" si="7"/>
        <v>3360</v>
      </c>
      <c r="U436">
        <f>IF('Sheet to use'!$B$4&gt;R436,'Sheet to use'!$B$5,+'Hidden calculations'!$A$42+'Hidden calculations'!$C$42*R436+'Hidden calculations'!$E$42*R436^2+'Hidden calculations'!$G$42*R436^3)</f>
        <v>47.16799999999999</v>
      </c>
      <c r="W436">
        <f>MAX(+'Sheet to use'!$C$12+'Sheet to use'!$C$13*S436,0)</f>
        <v>52.8</v>
      </c>
      <c r="Y436">
        <f>IF('Sheet to use'!$B$15&gt;U436,'Sheet to use'!$B$15,0)</f>
        <v>50.1696867361928</v>
      </c>
    </row>
    <row r="437" spans="18:25" ht="12.75">
      <c r="R437">
        <f>+S437/'Sheet to use'!$B$10</f>
        <v>45.333333333333336</v>
      </c>
      <c r="S437">
        <f t="shared" si="7"/>
        <v>3400</v>
      </c>
      <c r="U437">
        <f>IF('Sheet to use'!$B$4&gt;R437,'Sheet to use'!$B$5,+'Hidden calculations'!$A$42+'Hidden calculations'!$C$42*R437+'Hidden calculations'!$E$42*R437^2+'Hidden calculations'!$G$42*R437^3)</f>
        <v>48.05925925925925</v>
      </c>
      <c r="W437">
        <f>MAX(+'Sheet to use'!$C$12+'Sheet to use'!$C$13*S437,0)</f>
        <v>52</v>
      </c>
      <c r="Y437">
        <f>IF('Sheet to use'!$B$15&gt;U437,'Sheet to use'!$B$15,0)</f>
        <v>50.1696867361928</v>
      </c>
    </row>
    <row r="438" spans="18:25" ht="12.75">
      <c r="R438">
        <f>+S438/'Sheet to use'!$B$10</f>
        <v>45.86666666666667</v>
      </c>
      <c r="S438">
        <f t="shared" si="7"/>
        <v>3440</v>
      </c>
      <c r="U438">
        <f>IF('Sheet to use'!$B$4&gt;R438,'Sheet to use'!$B$5,+'Hidden calculations'!$A$42+'Hidden calculations'!$C$42*R438+'Hidden calculations'!$E$42*R438^2+'Hidden calculations'!$G$42*R438^3)</f>
        <v>48.969481481481466</v>
      </c>
      <c r="W438">
        <f>MAX(+'Sheet to use'!$C$12+'Sheet to use'!$C$13*S438,0)</f>
        <v>51.2</v>
      </c>
      <c r="Y438">
        <f>IF('Sheet to use'!$B$15&gt;U438,'Sheet to use'!$B$15,0)</f>
        <v>50.1696867361928</v>
      </c>
    </row>
    <row r="439" spans="18:25" ht="12.75">
      <c r="R439">
        <f>+S439/'Sheet to use'!$B$10</f>
        <v>46.4</v>
      </c>
      <c r="S439">
        <f t="shared" si="7"/>
        <v>3480</v>
      </c>
      <c r="U439">
        <f>IF('Sheet to use'!$B$4&gt;R439,'Sheet to use'!$B$5,+'Hidden calculations'!$A$42+'Hidden calculations'!$C$42*R439+'Hidden calculations'!$E$42*R439^2+'Hidden calculations'!$G$42*R439^3)</f>
        <v>49.89866666666666</v>
      </c>
      <c r="W439">
        <f>MAX(+'Sheet to use'!$C$12+'Sheet to use'!$C$13*S439,0)</f>
        <v>50.39999999999999</v>
      </c>
      <c r="Y439">
        <f>IF('Sheet to use'!$B$15&gt;U439,'Sheet to use'!$B$15,0)</f>
        <v>50.1696867361928</v>
      </c>
    </row>
    <row r="440" spans="18:25" ht="12.75">
      <c r="R440">
        <f>+S440/'Sheet to use'!$B$10</f>
        <v>46.93333333333333</v>
      </c>
      <c r="S440">
        <f t="shared" si="7"/>
        <v>3520</v>
      </c>
      <c r="U440">
        <f>IF('Sheet to use'!$B$4&gt;R440,'Sheet to use'!$B$5,+'Hidden calculations'!$A$42+'Hidden calculations'!$C$42*R440+'Hidden calculations'!$E$42*R440^2+'Hidden calculations'!$G$42*R440^3)</f>
        <v>50.84681481481479</v>
      </c>
      <c r="W440">
        <f>MAX(+'Sheet to use'!$C$12+'Sheet to use'!$C$13*S440,0)</f>
        <v>49.599999999999994</v>
      </c>
      <c r="Y440">
        <f>IF('Sheet to use'!$B$15&gt;U440,'Sheet to use'!$B$15,0)</f>
        <v>0</v>
      </c>
    </row>
    <row r="441" spans="18:25" ht="12.75">
      <c r="R441">
        <f>+S441/'Sheet to use'!$B$10</f>
        <v>47.46666666666667</v>
      </c>
      <c r="S441">
        <f t="shared" si="7"/>
        <v>3560</v>
      </c>
      <c r="U441">
        <f>IF('Sheet to use'!$B$4&gt;R441,'Sheet to use'!$B$5,+'Hidden calculations'!$A$42+'Hidden calculations'!$C$42*R441+'Hidden calculations'!$E$42*R441^2+'Hidden calculations'!$G$42*R441^3)</f>
        <v>51.81392592592592</v>
      </c>
      <c r="W441">
        <f>MAX(+'Sheet to use'!$C$12+'Sheet to use'!$C$13*S441,0)</f>
        <v>48.8</v>
      </c>
      <c r="Y441">
        <f>IF('Sheet to use'!$B$15&gt;U441,'Sheet to use'!$B$15,0)</f>
        <v>0</v>
      </c>
    </row>
    <row r="442" spans="18:25" ht="12.75">
      <c r="R442">
        <f>+S442/'Sheet to use'!$B$10</f>
        <v>48</v>
      </c>
      <c r="S442">
        <f t="shared" si="7"/>
        <v>3600</v>
      </c>
      <c r="U442">
        <f>IF('Sheet to use'!$B$4&gt;R442,'Sheet to use'!$B$5,+'Hidden calculations'!$A$42+'Hidden calculations'!$C$42*R442+'Hidden calculations'!$E$42*R442^2+'Hidden calculations'!$G$42*R442^3)</f>
        <v>52.8</v>
      </c>
      <c r="W442">
        <f>MAX(+'Sheet to use'!$C$12+'Sheet to use'!$C$13*S442,0)</f>
        <v>48</v>
      </c>
      <c r="Y442">
        <f>IF('Sheet to use'!$B$15&gt;U442,'Sheet to use'!$B$15,0)</f>
        <v>0</v>
      </c>
    </row>
    <row r="443" spans="18:25" ht="12.75">
      <c r="R443">
        <f>+S443/'Sheet to use'!$B$10</f>
        <v>48.53333333333333</v>
      </c>
      <c r="S443">
        <f t="shared" si="7"/>
        <v>3640</v>
      </c>
      <c r="U443">
        <f>IF('Sheet to use'!$B$4&gt;R443,'Sheet to use'!$B$5,+'Hidden calculations'!$A$42+'Hidden calculations'!$C$42*R443+'Hidden calculations'!$E$42*R443^2+'Hidden calculations'!$G$42*R443^3)</f>
        <v>53.805037037037025</v>
      </c>
      <c r="W443">
        <f>MAX(+'Sheet to use'!$C$12+'Sheet to use'!$C$13*S443,0)</f>
        <v>47.2</v>
      </c>
      <c r="Y443">
        <f>IF('Sheet to use'!$B$15&gt;U443,'Sheet to use'!$B$15,0)</f>
        <v>0</v>
      </c>
    </row>
    <row r="444" spans="18:25" ht="12.75">
      <c r="R444">
        <f>+S444/'Sheet to use'!$B$10</f>
        <v>49.06666666666667</v>
      </c>
      <c r="S444">
        <f t="shared" si="7"/>
        <v>3680</v>
      </c>
      <c r="U444">
        <f>IF('Sheet to use'!$B$4&gt;R444,'Sheet to use'!$B$5,+'Hidden calculations'!$A$42+'Hidden calculations'!$C$42*R444+'Hidden calculations'!$E$42*R444^2+'Hidden calculations'!$G$42*R444^3)</f>
        <v>54.82903703703704</v>
      </c>
      <c r="W444">
        <f>MAX(+'Sheet to use'!$C$12+'Sheet to use'!$C$13*S444,0)</f>
        <v>46.39999999999999</v>
      </c>
      <c r="Y444">
        <f>IF('Sheet to use'!$B$15&gt;U444,'Sheet to use'!$B$15,0)</f>
        <v>0</v>
      </c>
    </row>
    <row r="445" spans="18:25" ht="12.75">
      <c r="R445">
        <f>+S445/'Sheet to use'!$B$10</f>
        <v>49.6</v>
      </c>
      <c r="S445">
        <f t="shared" si="7"/>
        <v>3720</v>
      </c>
      <c r="U445">
        <f>IF('Sheet to use'!$B$4&gt;R445,'Sheet to use'!$B$5,+'Hidden calculations'!$A$42+'Hidden calculations'!$C$42*R445+'Hidden calculations'!$E$42*R445^2+'Hidden calculations'!$G$42*R445^3)</f>
        <v>55.872</v>
      </c>
      <c r="W445">
        <f>MAX(+'Sheet to use'!$C$12+'Sheet to use'!$C$13*S445,0)</f>
        <v>45.599999999999994</v>
      </c>
      <c r="Y445">
        <f>IF('Sheet to use'!$B$15&gt;U445,'Sheet to use'!$B$15,0)</f>
        <v>0</v>
      </c>
    </row>
    <row r="446" spans="18:25" ht="12.75">
      <c r="R446">
        <f>+S446/'Sheet to use'!$B$10</f>
        <v>50.13333333333333</v>
      </c>
      <c r="S446">
        <f t="shared" si="7"/>
        <v>3760</v>
      </c>
      <c r="U446">
        <f>IF('Sheet to use'!$B$4&gt;R446,'Sheet to use'!$B$5,+'Hidden calculations'!$A$42+'Hidden calculations'!$C$42*R446+'Hidden calculations'!$E$42*R446^2+'Hidden calculations'!$G$42*R446^3)</f>
        <v>56.93392592592592</v>
      </c>
      <c r="W446">
        <f>MAX(+'Sheet to use'!$C$12+'Sheet to use'!$C$13*S446,0)</f>
        <v>44.8</v>
      </c>
      <c r="Y446">
        <f>IF('Sheet to use'!$B$15&gt;U446,'Sheet to use'!$B$15,0)</f>
        <v>0</v>
      </c>
    </row>
    <row r="447" spans="18:25" ht="12.75">
      <c r="R447">
        <f>+S447/'Sheet to use'!$B$10</f>
        <v>50.666666666666664</v>
      </c>
      <c r="S447">
        <f t="shared" si="7"/>
        <v>3800</v>
      </c>
      <c r="U447">
        <f>IF('Sheet to use'!$B$4&gt;R447,'Sheet to use'!$B$5,+'Hidden calculations'!$A$42+'Hidden calculations'!$C$42*R447+'Hidden calculations'!$E$42*R447^2+'Hidden calculations'!$G$42*R447^3)</f>
        <v>58.0148148148148</v>
      </c>
      <c r="W447">
        <f>MAX(+'Sheet to use'!$C$12+'Sheet to use'!$C$13*S447,0)</f>
        <v>44</v>
      </c>
      <c r="Y447">
        <f>IF('Sheet to use'!$B$15&gt;U447,'Sheet to use'!$B$15,0)</f>
        <v>0</v>
      </c>
    </row>
    <row r="448" spans="18:25" ht="12.75">
      <c r="R448">
        <f>+S448/'Sheet to use'!$B$10</f>
        <v>51.2</v>
      </c>
      <c r="S448">
        <f t="shared" si="7"/>
        <v>3840</v>
      </c>
      <c r="U448">
        <f>IF('Sheet to use'!$B$4&gt;R448,'Sheet to use'!$B$5,+'Hidden calculations'!$A$42+'Hidden calculations'!$C$42*R448+'Hidden calculations'!$E$42*R448^2+'Hidden calculations'!$G$42*R448^3)</f>
        <v>59.114666666666665</v>
      </c>
      <c r="W448">
        <f>MAX(+'Sheet to use'!$C$12+'Sheet to use'!$C$13*S448,0)</f>
        <v>43.2</v>
      </c>
      <c r="Y448">
        <f>IF('Sheet to use'!$B$15&gt;U448,'Sheet to use'!$B$15,0)</f>
        <v>0</v>
      </c>
    </row>
    <row r="449" spans="18:25" ht="12.75">
      <c r="R449">
        <f>+S449/'Sheet to use'!$B$10</f>
        <v>51.733333333333334</v>
      </c>
      <c r="S449">
        <f t="shared" si="7"/>
        <v>3880</v>
      </c>
      <c r="U449">
        <f>IF('Sheet to use'!$B$4&gt;R449,'Sheet to use'!$B$5,+'Hidden calculations'!$A$42+'Hidden calculations'!$C$42*R449+'Hidden calculations'!$E$42*R449^2+'Hidden calculations'!$G$42*R449^3)</f>
        <v>60.233481481481476</v>
      </c>
      <c r="W449">
        <f>MAX(+'Sheet to use'!$C$12+'Sheet to use'!$C$13*S449,0)</f>
        <v>42.39999999999999</v>
      </c>
      <c r="Y449">
        <f>IF('Sheet to use'!$B$15&gt;U449,'Sheet to use'!$B$15,0)</f>
        <v>0</v>
      </c>
    </row>
    <row r="450" spans="18:25" ht="12.75">
      <c r="R450">
        <f>+S450/'Sheet to use'!$B$10</f>
        <v>52.266666666666666</v>
      </c>
      <c r="S450">
        <f t="shared" si="7"/>
        <v>3920</v>
      </c>
      <c r="U450">
        <f>IF('Sheet to use'!$B$4&gt;R450,'Sheet to use'!$B$5,+'Hidden calculations'!$A$42+'Hidden calculations'!$C$42*R450+'Hidden calculations'!$E$42*R450^2+'Hidden calculations'!$G$42*R450^3)</f>
        <v>61.37125925925925</v>
      </c>
      <c r="W450">
        <f>MAX(+'Sheet to use'!$C$12+'Sheet to use'!$C$13*S450,0)</f>
        <v>41.599999999999994</v>
      </c>
      <c r="Y450">
        <f>IF('Sheet to use'!$B$15&gt;U450,'Sheet to use'!$B$15,0)</f>
        <v>0</v>
      </c>
    </row>
    <row r="451" spans="18:25" ht="12.75">
      <c r="R451">
        <f>+S451/'Sheet to use'!$B$10</f>
        <v>52.8</v>
      </c>
      <c r="S451">
        <f t="shared" si="7"/>
        <v>3960</v>
      </c>
      <c r="U451">
        <f>IF('Sheet to use'!$B$4&gt;R451,'Sheet to use'!$B$5,+'Hidden calculations'!$A$42+'Hidden calculations'!$C$42*R451+'Hidden calculations'!$E$42*R451^2+'Hidden calculations'!$G$42*R451^3)</f>
        <v>62.52799999999998</v>
      </c>
      <c r="W451">
        <f>MAX(+'Sheet to use'!$C$12+'Sheet to use'!$C$13*S451,0)</f>
        <v>40.8</v>
      </c>
      <c r="Y451">
        <f>IF('Sheet to use'!$B$15&gt;U451,'Sheet to use'!$B$15,0)</f>
        <v>0</v>
      </c>
    </row>
    <row r="452" spans="18:25" ht="12.75">
      <c r="R452">
        <f>+S452/'Sheet to use'!$B$10</f>
        <v>53.333333333333336</v>
      </c>
      <c r="S452">
        <f t="shared" si="7"/>
        <v>4000</v>
      </c>
      <c r="U452">
        <f>IF('Sheet to use'!$B$4&gt;R452,'Sheet to use'!$B$5,+'Hidden calculations'!$A$42+'Hidden calculations'!$C$42*R452+'Hidden calculations'!$E$42*R452^2+'Hidden calculations'!$G$42*R452^3)</f>
        <v>63.703703703703695</v>
      </c>
      <c r="W452">
        <f>MAX(+'Sheet to use'!$C$12+'Sheet to use'!$C$13*S452,0)</f>
        <v>40</v>
      </c>
      <c r="Y452">
        <f>IF('Sheet to use'!$B$15&gt;U452,'Sheet to use'!$B$15,0)</f>
        <v>0</v>
      </c>
    </row>
    <row r="453" spans="18:25" ht="12.75">
      <c r="R453">
        <f>+S453/'Sheet to use'!$B$10</f>
        <v>53.86666666666667</v>
      </c>
      <c r="S453">
        <f t="shared" si="7"/>
        <v>4040</v>
      </c>
      <c r="U453">
        <f>IF('Sheet to use'!$B$4&gt;R453,'Sheet to use'!$B$5,+'Hidden calculations'!$A$42+'Hidden calculations'!$C$42*R453+'Hidden calculations'!$E$42*R453^2+'Hidden calculations'!$G$42*R453^3)</f>
        <v>64.89837037037036</v>
      </c>
      <c r="W453">
        <f>MAX(+'Sheet to use'!$C$12+'Sheet to use'!$C$13*S453,0)</f>
        <v>39.2</v>
      </c>
      <c r="Y453">
        <f>IF('Sheet to use'!$B$15&gt;U453,'Sheet to use'!$B$15,0)</f>
        <v>0</v>
      </c>
    </row>
    <row r="454" spans="18:25" ht="12.75">
      <c r="R454">
        <f>+S454/'Sheet to use'!$B$10</f>
        <v>54.4</v>
      </c>
      <c r="S454">
        <f t="shared" si="7"/>
        <v>4080</v>
      </c>
      <c r="U454">
        <f>IF('Sheet to use'!$B$4&gt;R454,'Sheet to use'!$B$5,+'Hidden calculations'!$A$42+'Hidden calculations'!$C$42*R454+'Hidden calculations'!$E$42*R454^2+'Hidden calculations'!$G$42*R454^3)</f>
        <v>66.11199999999998</v>
      </c>
      <c r="W454">
        <f>MAX(+'Sheet to use'!$C$12+'Sheet to use'!$C$13*S454,0)</f>
        <v>38.39999999999999</v>
      </c>
      <c r="Y454">
        <f>IF('Sheet to use'!$B$15&gt;U454,'Sheet to use'!$B$15,0)</f>
        <v>0</v>
      </c>
    </row>
    <row r="455" spans="18:25" ht="12.75">
      <c r="R455">
        <f>+S455/'Sheet to use'!$B$10</f>
        <v>54.93333333333333</v>
      </c>
      <c r="S455">
        <f t="shared" si="7"/>
        <v>4120</v>
      </c>
      <c r="U455">
        <f>IF('Sheet to use'!$B$4&gt;R455,'Sheet to use'!$B$5,+'Hidden calculations'!$A$42+'Hidden calculations'!$C$42*R455+'Hidden calculations'!$E$42*R455^2+'Hidden calculations'!$G$42*R455^3)</f>
        <v>67.34459259259258</v>
      </c>
      <c r="W455">
        <f>MAX(+'Sheet to use'!$C$12+'Sheet to use'!$C$13*S455,0)</f>
        <v>37.599999999999994</v>
      </c>
      <c r="Y455">
        <f>IF('Sheet to use'!$B$15&gt;U455,'Sheet to use'!$B$15,0)</f>
        <v>0</v>
      </c>
    </row>
    <row r="456" spans="18:25" ht="12.75">
      <c r="R456">
        <f>+S456/'Sheet to use'!$B$10</f>
        <v>55.46666666666667</v>
      </c>
      <c r="S456">
        <f t="shared" si="7"/>
        <v>4160</v>
      </c>
      <c r="U456">
        <f>IF('Sheet to use'!$B$4&gt;R456,'Sheet to use'!$B$5,+'Hidden calculations'!$A$42+'Hidden calculations'!$C$42*R456+'Hidden calculations'!$E$42*R456^2+'Hidden calculations'!$G$42*R456^3)</f>
        <v>68.59614814814815</v>
      </c>
      <c r="W456">
        <f>MAX(+'Sheet to use'!$C$12+'Sheet to use'!$C$13*S456,0)</f>
        <v>36.8</v>
      </c>
      <c r="Y456">
        <f>IF('Sheet to use'!$B$15&gt;U456,'Sheet to use'!$B$15,0)</f>
        <v>0</v>
      </c>
    </row>
    <row r="457" spans="18:25" ht="12.75">
      <c r="R457">
        <f>+S457/'Sheet to use'!$B$10</f>
        <v>56</v>
      </c>
      <c r="S457">
        <f t="shared" si="7"/>
        <v>4200</v>
      </c>
      <c r="U457">
        <f>IF('Sheet to use'!$B$4&gt;R457,'Sheet to use'!$B$5,+'Hidden calculations'!$A$42+'Hidden calculations'!$C$42*R457+'Hidden calculations'!$E$42*R457^2+'Hidden calculations'!$G$42*R457^3)</f>
        <v>69.86666666666666</v>
      </c>
      <c r="W457">
        <f>MAX(+'Sheet to use'!$C$12+'Sheet to use'!$C$13*S457,0)</f>
        <v>36</v>
      </c>
      <c r="Y457">
        <f>IF('Sheet to use'!$B$15&gt;U457,'Sheet to use'!$B$15,0)</f>
        <v>0</v>
      </c>
    </row>
    <row r="458" spans="18:25" ht="12.75">
      <c r="R458">
        <f>+S458/'Sheet to use'!$B$10</f>
        <v>56.53333333333333</v>
      </c>
      <c r="S458">
        <f t="shared" si="7"/>
        <v>4240</v>
      </c>
      <c r="U458">
        <f>IF('Sheet to use'!$B$4&gt;R458,'Sheet to use'!$B$5,+'Hidden calculations'!$A$42+'Hidden calculations'!$C$42*R458+'Hidden calculations'!$E$42*R458^2+'Hidden calculations'!$G$42*R458^3)</f>
        <v>71.15614814814813</v>
      </c>
      <c r="W458">
        <f>MAX(+'Sheet to use'!$C$12+'Sheet to use'!$C$13*S458,0)</f>
        <v>35.2</v>
      </c>
      <c r="Y458">
        <f>IF('Sheet to use'!$B$15&gt;U458,'Sheet to use'!$B$15,0)</f>
        <v>0</v>
      </c>
    </row>
    <row r="459" spans="18:25" ht="12.75">
      <c r="R459">
        <f>+S459/'Sheet to use'!$B$10</f>
        <v>57.06666666666667</v>
      </c>
      <c r="S459">
        <f t="shared" si="7"/>
        <v>4280</v>
      </c>
      <c r="U459">
        <f>IF('Sheet to use'!$B$4&gt;R459,'Sheet to use'!$B$5,+'Hidden calculations'!$A$42+'Hidden calculations'!$C$42*R459+'Hidden calculations'!$E$42*R459^2+'Hidden calculations'!$G$42*R459^3)</f>
        <v>72.46459259259258</v>
      </c>
      <c r="W459">
        <f>MAX(+'Sheet to use'!$C$12+'Sheet to use'!$C$13*S459,0)</f>
        <v>34.39999999999999</v>
      </c>
      <c r="Y459">
        <f>IF('Sheet to use'!$B$15&gt;U459,'Sheet to use'!$B$15,0)</f>
        <v>0</v>
      </c>
    </row>
    <row r="460" spans="18:25" ht="12.75">
      <c r="R460">
        <f>+S460/'Sheet to use'!$B$10</f>
        <v>57.6</v>
      </c>
      <c r="S460">
        <f t="shared" si="7"/>
        <v>4320</v>
      </c>
      <c r="U460">
        <f>IF('Sheet to use'!$B$4&gt;R460,'Sheet to use'!$B$5,+'Hidden calculations'!$A$42+'Hidden calculations'!$C$42*R460+'Hidden calculations'!$E$42*R460^2+'Hidden calculations'!$G$42*R460^3)</f>
        <v>73.79199999999999</v>
      </c>
      <c r="W460">
        <f>MAX(+'Sheet to use'!$C$12+'Sheet to use'!$C$13*S460,0)</f>
        <v>33.599999999999994</v>
      </c>
      <c r="Y460">
        <f>IF('Sheet to use'!$B$15&gt;U460,'Sheet to use'!$B$15,0)</f>
        <v>0</v>
      </c>
    </row>
    <row r="461" spans="18:25" ht="12.75">
      <c r="R461">
        <f>+S461/'Sheet to use'!$B$10</f>
        <v>58.13333333333333</v>
      </c>
      <c r="S461">
        <f t="shared" si="7"/>
        <v>4360</v>
      </c>
      <c r="U461">
        <f>IF('Sheet to use'!$B$4&gt;R461,'Sheet to use'!$B$5,+'Hidden calculations'!$A$42+'Hidden calculations'!$C$42*R461+'Hidden calculations'!$E$42*R461^2+'Hidden calculations'!$G$42*R461^3)</f>
        <v>75.13837037037035</v>
      </c>
      <c r="W461">
        <f>MAX(+'Sheet to use'!$C$12+'Sheet to use'!$C$13*S461,0)</f>
        <v>32.8</v>
      </c>
      <c r="Y461">
        <f>IF('Sheet to use'!$B$15&gt;U461,'Sheet to use'!$B$15,0)</f>
        <v>0</v>
      </c>
    </row>
    <row r="462" spans="18:25" ht="12.75">
      <c r="R462">
        <f>+S462/'Sheet to use'!$B$10</f>
        <v>58.666666666666664</v>
      </c>
      <c r="S462">
        <f t="shared" si="7"/>
        <v>4400</v>
      </c>
      <c r="U462">
        <f>IF('Sheet to use'!$B$4&gt;R462,'Sheet to use'!$B$5,+'Hidden calculations'!$A$42+'Hidden calculations'!$C$42*R462+'Hidden calculations'!$E$42*R462^2+'Hidden calculations'!$G$42*R462^3)</f>
        <v>76.50370370370368</v>
      </c>
      <c r="W462">
        <f>MAX(+'Sheet to use'!$C$12+'Sheet to use'!$C$13*S462,0)</f>
        <v>32</v>
      </c>
      <c r="Y462">
        <f>IF('Sheet to use'!$B$15&gt;U462,'Sheet to use'!$B$15,0)</f>
        <v>0</v>
      </c>
    </row>
    <row r="463" spans="18:25" ht="12.75">
      <c r="R463">
        <f>+S463/'Sheet to use'!$B$10</f>
        <v>59.2</v>
      </c>
      <c r="S463">
        <f t="shared" si="7"/>
        <v>4440</v>
      </c>
      <c r="U463">
        <f>IF('Sheet to use'!$B$4&gt;R463,'Sheet to use'!$B$5,+'Hidden calculations'!$A$42+'Hidden calculations'!$C$42*R463+'Hidden calculations'!$E$42*R463^2+'Hidden calculations'!$G$42*R463^3)</f>
        <v>77.88799999999999</v>
      </c>
      <c r="W463">
        <f>MAX(+'Sheet to use'!$C$12+'Sheet to use'!$C$13*S463,0)</f>
        <v>31.200000000000003</v>
      </c>
      <c r="Y463">
        <f>IF('Sheet to use'!$B$15&gt;U463,'Sheet to use'!$B$15,0)</f>
        <v>0</v>
      </c>
    </row>
    <row r="464" spans="18:25" ht="12.75">
      <c r="R464">
        <f>+S464/'Sheet to use'!$B$10</f>
        <v>59.733333333333334</v>
      </c>
      <c r="S464">
        <f t="shared" si="7"/>
        <v>4480</v>
      </c>
      <c r="U464">
        <f>IF('Sheet to use'!$B$4&gt;R464,'Sheet to use'!$B$5,+'Hidden calculations'!$A$42+'Hidden calculations'!$C$42*R464+'Hidden calculations'!$E$42*R464^2+'Hidden calculations'!$G$42*R464^3)</f>
        <v>79.29125925925925</v>
      </c>
      <c r="W464">
        <f>MAX(+'Sheet to use'!$C$12+'Sheet to use'!$C$13*S464,0)</f>
        <v>30.39999999999999</v>
      </c>
      <c r="Y464">
        <f>IF('Sheet to use'!$B$15&gt;U464,'Sheet to use'!$B$15,0)</f>
        <v>0</v>
      </c>
    </row>
    <row r="465" spans="18:25" ht="12.75">
      <c r="R465">
        <f>+S465/'Sheet to use'!$B$10</f>
        <v>60.266666666666666</v>
      </c>
      <c r="S465">
        <f t="shared" si="7"/>
        <v>4520</v>
      </c>
      <c r="U465">
        <f>IF('Sheet to use'!$B$4&gt;R465,'Sheet to use'!$B$5,+'Hidden calculations'!$A$42+'Hidden calculations'!$C$42*R465+'Hidden calculations'!$E$42*R465^2+'Hidden calculations'!$G$42*R465^3)</f>
        <v>80.71348148148147</v>
      </c>
      <c r="W465">
        <f>MAX(+'Sheet to use'!$C$12+'Sheet to use'!$C$13*S465,0)</f>
        <v>29.599999999999994</v>
      </c>
      <c r="Y465">
        <f>IF('Sheet to use'!$B$15&gt;U465,'Sheet to use'!$B$15,0)</f>
        <v>0</v>
      </c>
    </row>
    <row r="466" spans="18:25" ht="12.75">
      <c r="R466">
        <f>+S466/'Sheet to use'!$B$10</f>
        <v>60.8</v>
      </c>
      <c r="S466">
        <f t="shared" si="7"/>
        <v>4560</v>
      </c>
      <c r="U466">
        <f>IF('Sheet to use'!$B$4&gt;R466,'Sheet to use'!$B$5,+'Hidden calculations'!$A$42+'Hidden calculations'!$C$42*R466+'Hidden calculations'!$E$42*R466^2+'Hidden calculations'!$G$42*R466^3)</f>
        <v>82.15466666666666</v>
      </c>
      <c r="W466">
        <f>MAX(+'Sheet to use'!$C$12+'Sheet to use'!$C$13*S466,0)</f>
        <v>28.799999999999997</v>
      </c>
      <c r="Y466">
        <f>IF('Sheet to use'!$B$15&gt;U466,'Sheet to use'!$B$15,0)</f>
        <v>0</v>
      </c>
    </row>
    <row r="467" spans="18:25" ht="12.75">
      <c r="R467">
        <f>+S467/'Sheet to use'!$B$10</f>
        <v>61.333333333333336</v>
      </c>
      <c r="S467">
        <f t="shared" si="7"/>
        <v>4600</v>
      </c>
      <c r="U467">
        <f>IF('Sheet to use'!$B$4&gt;R467,'Sheet to use'!$B$5,+'Hidden calculations'!$A$42+'Hidden calculations'!$C$42*R467+'Hidden calculations'!$E$42*R467^2+'Hidden calculations'!$G$42*R467^3)</f>
        <v>83.61481481481482</v>
      </c>
      <c r="W467">
        <f>MAX(+'Sheet to use'!$C$12+'Sheet to use'!$C$13*S467,0)</f>
        <v>28</v>
      </c>
      <c r="Y467">
        <f>IF('Sheet to use'!$B$15&gt;U467,'Sheet to use'!$B$15,0)</f>
        <v>0</v>
      </c>
    </row>
    <row r="468" spans="18:25" ht="12.75">
      <c r="R468">
        <f>+S468/'Sheet to use'!$B$10</f>
        <v>61.86666666666667</v>
      </c>
      <c r="S468">
        <f t="shared" si="7"/>
        <v>4640</v>
      </c>
      <c r="U468">
        <f>IF('Sheet to use'!$B$4&gt;R468,'Sheet to use'!$B$5,+'Hidden calculations'!$A$42+'Hidden calculations'!$C$42*R468+'Hidden calculations'!$E$42*R468^2+'Hidden calculations'!$G$42*R468^3)</f>
        <v>85.09392592592592</v>
      </c>
      <c r="W468">
        <f>MAX(+'Sheet to use'!$C$12+'Sheet to use'!$C$13*S468,0)</f>
        <v>27.200000000000003</v>
      </c>
      <c r="Y468">
        <f>IF('Sheet to use'!$B$15&gt;U468,'Sheet to use'!$B$15,0)</f>
        <v>0</v>
      </c>
    </row>
    <row r="469" spans="18:25" ht="12.75">
      <c r="R469">
        <f>+S469/'Sheet to use'!$B$10</f>
        <v>62.4</v>
      </c>
      <c r="S469">
        <f t="shared" si="7"/>
        <v>4680</v>
      </c>
      <c r="U469">
        <f>IF('Sheet to use'!$B$4&gt;R469,'Sheet to use'!$B$5,+'Hidden calculations'!$A$42+'Hidden calculations'!$C$42*R469+'Hidden calculations'!$E$42*R469^2+'Hidden calculations'!$G$42*R469^3)</f>
        <v>86.592</v>
      </c>
      <c r="W469">
        <f>MAX(+'Sheet to use'!$C$12+'Sheet to use'!$C$13*S469,0)</f>
        <v>26.39999999999999</v>
      </c>
      <c r="Y469">
        <f>IF('Sheet to use'!$B$15&gt;U469,'Sheet to use'!$B$15,0)</f>
        <v>0</v>
      </c>
    </row>
    <row r="470" spans="18:25" ht="12.75">
      <c r="R470">
        <f>+S470/'Sheet to use'!$B$10</f>
        <v>62.93333333333333</v>
      </c>
      <c r="S470">
        <f t="shared" si="7"/>
        <v>4720</v>
      </c>
      <c r="U470">
        <f>IF('Sheet to use'!$B$4&gt;R470,'Sheet to use'!$B$5,+'Hidden calculations'!$A$42+'Hidden calculations'!$C$42*R470+'Hidden calculations'!$E$42*R470^2+'Hidden calculations'!$G$42*R470^3)</f>
        <v>88.10903703703703</v>
      </c>
      <c r="W470">
        <f>MAX(+'Sheet to use'!$C$12+'Sheet to use'!$C$13*S470,0)</f>
        <v>25.599999999999994</v>
      </c>
      <c r="Y470">
        <f>IF('Sheet to use'!$B$15&gt;U470,'Sheet to use'!$B$15,0)</f>
        <v>0</v>
      </c>
    </row>
    <row r="471" spans="18:25" ht="12.75">
      <c r="R471">
        <f>+S471/'Sheet to use'!$B$10</f>
        <v>63.46666666666667</v>
      </c>
      <c r="S471">
        <f t="shared" si="7"/>
        <v>4760</v>
      </c>
      <c r="U471">
        <f>IF('Sheet to use'!$B$4&gt;R471,'Sheet to use'!$B$5,+'Hidden calculations'!$A$42+'Hidden calculations'!$C$42*R471+'Hidden calculations'!$E$42*R471^2+'Hidden calculations'!$G$42*R471^3)</f>
        <v>89.64503703703704</v>
      </c>
      <c r="W471">
        <f>MAX(+'Sheet to use'!$C$12+'Sheet to use'!$C$13*S471,0)</f>
        <v>24.799999999999997</v>
      </c>
      <c r="Y471">
        <f>IF('Sheet to use'!$B$15&gt;U471,'Sheet to use'!$B$15,0)</f>
        <v>0</v>
      </c>
    </row>
    <row r="472" spans="18:25" ht="12.75">
      <c r="R472">
        <f>+S472/'Sheet to use'!$B$10</f>
        <v>64</v>
      </c>
      <c r="S472">
        <f t="shared" si="7"/>
        <v>4800</v>
      </c>
      <c r="U472">
        <f>IF('Sheet to use'!$B$4&gt;R472,'Sheet to use'!$B$5,+'Hidden calculations'!$A$42+'Hidden calculations'!$C$42*R472+'Hidden calculations'!$E$42*R472^2+'Hidden calculations'!$G$42*R472^3)</f>
        <v>91.19999999999999</v>
      </c>
      <c r="W472">
        <f>MAX(+'Sheet to use'!$C$12+'Sheet to use'!$C$13*S472,0)</f>
        <v>24</v>
      </c>
      <c r="Y472">
        <f>IF('Sheet to use'!$B$15&gt;U472,'Sheet to use'!$B$15,0)</f>
        <v>0</v>
      </c>
    </row>
    <row r="473" spans="18:25" ht="12.75">
      <c r="R473">
        <f>+S473/'Sheet to use'!$B$10</f>
        <v>64.53333333333333</v>
      </c>
      <c r="S473">
        <f t="shared" si="7"/>
        <v>4840</v>
      </c>
      <c r="U473">
        <f>IF('Sheet to use'!$B$4&gt;R473,'Sheet to use'!$B$5,+'Hidden calculations'!$A$42+'Hidden calculations'!$C$42*R473+'Hidden calculations'!$E$42*R473^2+'Hidden calculations'!$G$42*R473^3)</f>
        <v>92.77392592592591</v>
      </c>
      <c r="W473">
        <f>MAX(+'Sheet to use'!$C$12+'Sheet to use'!$C$13*S473,0)</f>
        <v>23.200000000000003</v>
      </c>
      <c r="Y473">
        <f>IF('Sheet to use'!$B$15&gt;U473,'Sheet to use'!$B$15,0)</f>
        <v>0</v>
      </c>
    </row>
    <row r="474" spans="18:25" ht="12.75">
      <c r="R474">
        <f>+S474/'Sheet to use'!$B$10</f>
        <v>65.06666666666666</v>
      </c>
      <c r="S474">
        <f t="shared" si="7"/>
        <v>4880</v>
      </c>
      <c r="U474">
        <f>IF('Sheet to use'!$B$4&gt;R474,'Sheet to use'!$B$5,+'Hidden calculations'!$A$42+'Hidden calculations'!$C$42*R474+'Hidden calculations'!$E$42*R474^2+'Hidden calculations'!$G$42*R474^3)</f>
        <v>94.3668148148148</v>
      </c>
      <c r="W474">
        <f>MAX(+'Sheet to use'!$C$12+'Sheet to use'!$C$13*S474,0)</f>
        <v>22.39999999999999</v>
      </c>
      <c r="Y474">
        <f>IF('Sheet to use'!$B$15&gt;U474,'Sheet to use'!$B$15,0)</f>
        <v>0</v>
      </c>
    </row>
    <row r="475" spans="18:25" ht="12.75">
      <c r="R475">
        <f>+S475/'Sheet to use'!$B$10</f>
        <v>65.6</v>
      </c>
      <c r="S475">
        <f t="shared" si="7"/>
        <v>4920</v>
      </c>
      <c r="U475">
        <f>IF('Sheet to use'!$B$4&gt;R475,'Sheet to use'!$B$5,+'Hidden calculations'!$A$42+'Hidden calculations'!$C$42*R475+'Hidden calculations'!$E$42*R475^2+'Hidden calculations'!$G$42*R475^3)</f>
        <v>95.97866666666664</v>
      </c>
      <c r="W475">
        <f>MAX(+'Sheet to use'!$C$12+'Sheet to use'!$C$13*S475,0)</f>
        <v>21.599999999999994</v>
      </c>
      <c r="Y475">
        <f>IF('Sheet to use'!$B$15&gt;U475,'Sheet to use'!$B$15,0)</f>
        <v>0</v>
      </c>
    </row>
    <row r="476" spans="18:25" ht="12.75">
      <c r="R476">
        <f>+S476/'Sheet to use'!$B$10</f>
        <v>66.13333333333334</v>
      </c>
      <c r="S476">
        <f t="shared" si="7"/>
        <v>4960</v>
      </c>
      <c r="U476">
        <f>IF('Sheet to use'!$B$4&gt;R476,'Sheet to use'!$B$5,+'Hidden calculations'!$A$42+'Hidden calculations'!$C$42*R476+'Hidden calculations'!$E$42*R476^2+'Hidden calculations'!$G$42*R476^3)</f>
        <v>97.6094814814815</v>
      </c>
      <c r="W476">
        <f>MAX(+'Sheet to use'!$C$12+'Sheet to use'!$C$13*S476,0)</f>
        <v>20.799999999999997</v>
      </c>
      <c r="Y476">
        <f>IF('Sheet to use'!$B$15&gt;U476,'Sheet to use'!$B$15,0)</f>
        <v>0</v>
      </c>
    </row>
    <row r="477" spans="18:25" ht="12.75">
      <c r="R477">
        <f>+S477/'Sheet to use'!$B$10</f>
        <v>66.66666666666667</v>
      </c>
      <c r="S477">
        <f t="shared" si="7"/>
        <v>5000</v>
      </c>
      <c r="U477">
        <f>IF('Sheet to use'!$B$4&gt;R477,'Sheet to use'!$B$5,+'Hidden calculations'!$A$42+'Hidden calculations'!$C$42*R477+'Hidden calculations'!$E$42*R477^2+'Hidden calculations'!$G$42*R477^3)</f>
        <v>99.25925925925928</v>
      </c>
      <c r="W477">
        <f>MAX(+'Sheet to use'!$C$12+'Sheet to use'!$C$13*S477,0)</f>
        <v>20</v>
      </c>
      <c r="Y477">
        <f>IF('Sheet to use'!$B$15&gt;U477,'Sheet to use'!$B$15,0)</f>
        <v>0</v>
      </c>
    </row>
    <row r="478" spans="18:25" ht="12.75">
      <c r="R478">
        <f>+S478/'Sheet to use'!$B$10</f>
        <v>67.2</v>
      </c>
      <c r="S478">
        <f t="shared" si="7"/>
        <v>5040</v>
      </c>
      <c r="U478">
        <f>IF('Sheet to use'!$B$4&gt;R478,'Sheet to use'!$B$5,+'Hidden calculations'!$A$42+'Hidden calculations'!$C$42*R478+'Hidden calculations'!$E$42*R478^2+'Hidden calculations'!$G$42*R478^3)</f>
        <v>100.92799999999998</v>
      </c>
      <c r="W478">
        <f>MAX(+'Sheet to use'!$C$12+'Sheet to use'!$C$13*S478,0)</f>
        <v>19.200000000000003</v>
      </c>
      <c r="Y478">
        <f>IF('Sheet to use'!$B$15&gt;U478,'Sheet to use'!$B$15,0)</f>
        <v>0</v>
      </c>
    </row>
    <row r="479" spans="18:25" ht="12.75">
      <c r="R479">
        <f>+S479/'Sheet to use'!$B$10</f>
        <v>67.73333333333333</v>
      </c>
      <c r="S479">
        <f t="shared" si="7"/>
        <v>5080</v>
      </c>
      <c r="U479">
        <f>IF('Sheet to use'!$B$4&gt;R479,'Sheet to use'!$B$5,+'Hidden calculations'!$A$42+'Hidden calculations'!$C$42*R479+'Hidden calculations'!$E$42*R479^2+'Hidden calculations'!$G$42*R479^3)</f>
        <v>102.61570370370372</v>
      </c>
      <c r="W479">
        <f>MAX(+'Sheet to use'!$C$12+'Sheet to use'!$C$13*S479,0)</f>
        <v>18.39999999999999</v>
      </c>
      <c r="Y479">
        <f>IF('Sheet to use'!$B$15&gt;U479,'Sheet to use'!$B$15,0)</f>
        <v>0</v>
      </c>
    </row>
    <row r="480" spans="18:25" ht="12.75">
      <c r="R480">
        <f>+S480/'Sheet to use'!$B$10</f>
        <v>68.26666666666667</v>
      </c>
      <c r="S480">
        <f t="shared" si="7"/>
        <v>5120</v>
      </c>
      <c r="U480">
        <f>IF('Sheet to use'!$B$4&gt;R480,'Sheet to use'!$B$5,+'Hidden calculations'!$A$42+'Hidden calculations'!$C$42*R480+'Hidden calculations'!$E$42*R480^2+'Hidden calculations'!$G$42*R480^3)</f>
        <v>104.32237037037036</v>
      </c>
      <c r="W480">
        <f>MAX(+'Sheet to use'!$C$12+'Sheet to use'!$C$13*S480,0)</f>
        <v>17.599999999999994</v>
      </c>
      <c r="Y480">
        <f>IF('Sheet to use'!$B$15&gt;U480,'Sheet to use'!$B$15,0)</f>
        <v>0</v>
      </c>
    </row>
    <row r="481" spans="18:25" ht="12.75">
      <c r="R481">
        <f>+S481/'Sheet to use'!$B$10</f>
        <v>68.8</v>
      </c>
      <c r="S481">
        <f t="shared" si="7"/>
        <v>5160</v>
      </c>
      <c r="U481">
        <f>IF('Sheet to use'!$B$4&gt;R481,'Sheet to use'!$B$5,+'Hidden calculations'!$A$42+'Hidden calculations'!$C$42*R481+'Hidden calculations'!$E$42*R481^2+'Hidden calculations'!$G$42*R481^3)</f>
        <v>106.04799999999999</v>
      </c>
      <c r="W481">
        <f>MAX(+'Sheet to use'!$C$12+'Sheet to use'!$C$13*S481,0)</f>
        <v>16.799999999999997</v>
      </c>
      <c r="Y481">
        <f>IF('Sheet to use'!$B$15&gt;U481,'Sheet to use'!$B$15,0)</f>
        <v>0</v>
      </c>
    </row>
    <row r="482" spans="18:25" ht="12.75">
      <c r="R482">
        <f>+S482/'Sheet to use'!$B$10</f>
        <v>69.33333333333333</v>
      </c>
      <c r="S482">
        <f aca="true" t="shared" si="8" ref="S482:S545">40+S481</f>
        <v>5200</v>
      </c>
      <c r="U482">
        <f>IF('Sheet to use'!$B$4&gt;R482,'Sheet to use'!$B$5,+'Hidden calculations'!$A$42+'Hidden calculations'!$C$42*R482+'Hidden calculations'!$E$42*R482^2+'Hidden calculations'!$G$42*R482^3)</f>
        <v>107.79259259259256</v>
      </c>
      <c r="W482">
        <f>MAX(+'Sheet to use'!$C$12+'Sheet to use'!$C$13*S482,0)</f>
        <v>16</v>
      </c>
      <c r="Y482">
        <f>IF('Sheet to use'!$B$15&gt;U482,'Sheet to use'!$B$15,0)</f>
        <v>0</v>
      </c>
    </row>
    <row r="483" spans="18:25" ht="12.75">
      <c r="R483">
        <f>+S483/'Sheet to use'!$B$10</f>
        <v>69.86666666666666</v>
      </c>
      <c r="S483">
        <f t="shared" si="8"/>
        <v>5240</v>
      </c>
      <c r="U483">
        <f>IF('Sheet to use'!$B$4&gt;R483,'Sheet to use'!$B$5,+'Hidden calculations'!$A$42+'Hidden calculations'!$C$42*R483+'Hidden calculations'!$E$42*R483^2+'Hidden calculations'!$G$42*R483^3)</f>
        <v>109.55614814814813</v>
      </c>
      <c r="W483">
        <f>MAX(+'Sheet to use'!$C$12+'Sheet to use'!$C$13*S483,0)</f>
        <v>15.200000000000003</v>
      </c>
      <c r="Y483">
        <f>IF('Sheet to use'!$B$15&gt;U483,'Sheet to use'!$B$15,0)</f>
        <v>0</v>
      </c>
    </row>
    <row r="484" spans="18:25" ht="12.75">
      <c r="R484">
        <f>+S484/'Sheet to use'!$B$10</f>
        <v>70.4</v>
      </c>
      <c r="S484">
        <f t="shared" si="8"/>
        <v>5280</v>
      </c>
      <c r="U484">
        <f>IF('Sheet to use'!$B$4&gt;R484,'Sheet to use'!$B$5,+'Hidden calculations'!$A$42+'Hidden calculations'!$C$42*R484+'Hidden calculations'!$E$42*R484^2+'Hidden calculations'!$G$42*R484^3)</f>
        <v>111.33866666666667</v>
      </c>
      <c r="W484">
        <f>MAX(+'Sheet to use'!$C$12+'Sheet to use'!$C$13*S484,0)</f>
        <v>14.399999999999991</v>
      </c>
      <c r="Y484">
        <f>IF('Sheet to use'!$B$15&gt;U484,'Sheet to use'!$B$15,0)</f>
        <v>0</v>
      </c>
    </row>
    <row r="485" spans="18:25" ht="12.75">
      <c r="R485">
        <f>+S485/'Sheet to use'!$B$10</f>
        <v>70.93333333333334</v>
      </c>
      <c r="S485">
        <f t="shared" si="8"/>
        <v>5320</v>
      </c>
      <c r="U485">
        <f>IF('Sheet to use'!$B$4&gt;R485,'Sheet to use'!$B$5,+'Hidden calculations'!$A$42+'Hidden calculations'!$C$42*R485+'Hidden calculations'!$E$42*R485^2+'Hidden calculations'!$G$42*R485^3)</f>
        <v>113.14014814814816</v>
      </c>
      <c r="W485">
        <f>MAX(+'Sheet to use'!$C$12+'Sheet to use'!$C$13*S485,0)</f>
        <v>13.599999999999994</v>
      </c>
      <c r="Y485">
        <f>IF('Sheet to use'!$B$15&gt;U485,'Sheet to use'!$B$15,0)</f>
        <v>0</v>
      </c>
    </row>
    <row r="486" spans="18:25" ht="12.75">
      <c r="R486">
        <f>+S486/'Sheet to use'!$B$10</f>
        <v>71.46666666666667</v>
      </c>
      <c r="S486">
        <f t="shared" si="8"/>
        <v>5360</v>
      </c>
      <c r="U486">
        <f>IF('Sheet to use'!$B$4&gt;R486,'Sheet to use'!$B$5,+'Hidden calculations'!$A$42+'Hidden calculations'!$C$42*R486+'Hidden calculations'!$E$42*R486^2+'Hidden calculations'!$G$42*R486^3)</f>
        <v>114.96059259259256</v>
      </c>
      <c r="W486">
        <f>MAX(+'Sheet to use'!$C$12+'Sheet to use'!$C$13*S486,0)</f>
        <v>12.799999999999997</v>
      </c>
      <c r="Y486">
        <f>IF('Sheet to use'!$B$15&gt;U486,'Sheet to use'!$B$15,0)</f>
        <v>0</v>
      </c>
    </row>
    <row r="487" spans="18:25" ht="12.75">
      <c r="R487">
        <f>+S487/'Sheet to use'!$B$10</f>
        <v>72</v>
      </c>
      <c r="S487">
        <f t="shared" si="8"/>
        <v>5400</v>
      </c>
      <c r="U487">
        <f>IF('Sheet to use'!$B$4&gt;R487,'Sheet to use'!$B$5,+'Hidden calculations'!$A$42+'Hidden calculations'!$C$42*R487+'Hidden calculations'!$E$42*R487^2+'Hidden calculations'!$G$42*R487^3)</f>
        <v>116.8</v>
      </c>
      <c r="W487">
        <f>MAX(+'Sheet to use'!$C$12+'Sheet to use'!$C$13*S487,0)</f>
        <v>12</v>
      </c>
      <c r="Y487">
        <f>IF('Sheet to use'!$B$15&gt;U487,'Sheet to use'!$B$15,0)</f>
        <v>0</v>
      </c>
    </row>
    <row r="488" spans="18:25" ht="12.75">
      <c r="R488">
        <f>+S488/'Sheet to use'!$B$10</f>
        <v>72.53333333333333</v>
      </c>
      <c r="S488">
        <f t="shared" si="8"/>
        <v>5440</v>
      </c>
      <c r="U488">
        <f>IF('Sheet to use'!$B$4&gt;R488,'Sheet to use'!$B$5,+'Hidden calculations'!$A$42+'Hidden calculations'!$C$42*R488+'Hidden calculations'!$E$42*R488^2+'Hidden calculations'!$G$42*R488^3)</f>
        <v>118.65837037037032</v>
      </c>
      <c r="W488">
        <f>MAX(+'Sheet to use'!$C$12+'Sheet to use'!$C$13*S488,0)</f>
        <v>11.200000000000003</v>
      </c>
      <c r="Y488">
        <f>IF('Sheet to use'!$B$15&gt;U488,'Sheet to use'!$B$15,0)</f>
        <v>0</v>
      </c>
    </row>
    <row r="489" spans="18:25" ht="12.75">
      <c r="R489">
        <f>+S489/'Sheet to use'!$B$10</f>
        <v>73.06666666666666</v>
      </c>
      <c r="S489">
        <f t="shared" si="8"/>
        <v>5480</v>
      </c>
      <c r="U489">
        <f>IF('Sheet to use'!$B$4&gt;R489,'Sheet to use'!$B$5,+'Hidden calculations'!$A$42+'Hidden calculations'!$C$42*R489+'Hidden calculations'!$E$42*R489^2+'Hidden calculations'!$G$42*R489^3)</f>
        <v>120.53570370370367</v>
      </c>
      <c r="W489">
        <f>MAX(+'Sheet to use'!$C$12+'Sheet to use'!$C$13*S489,0)</f>
        <v>10.399999999999991</v>
      </c>
      <c r="Y489">
        <f>IF('Sheet to use'!$B$15&gt;U489,'Sheet to use'!$B$15,0)</f>
        <v>0</v>
      </c>
    </row>
    <row r="490" spans="18:25" ht="12.75">
      <c r="R490">
        <f>+S490/'Sheet to use'!$B$10</f>
        <v>73.6</v>
      </c>
      <c r="S490">
        <f t="shared" si="8"/>
        <v>5520</v>
      </c>
      <c r="U490">
        <f>IF('Sheet to use'!$B$4&gt;R490,'Sheet to use'!$B$5,+'Hidden calculations'!$A$42+'Hidden calculations'!$C$42*R490+'Hidden calculations'!$E$42*R490^2+'Hidden calculations'!$G$42*R490^3)</f>
        <v>122.43199999999997</v>
      </c>
      <c r="W490">
        <f>MAX(+'Sheet to use'!$C$12+'Sheet to use'!$C$13*S490,0)</f>
        <v>9.599999999999994</v>
      </c>
      <c r="Y490">
        <f>IF('Sheet to use'!$B$15&gt;U490,'Sheet to use'!$B$15,0)</f>
        <v>0</v>
      </c>
    </row>
    <row r="491" spans="18:25" ht="12.75">
      <c r="R491">
        <f>+S491/'Sheet to use'!$B$10</f>
        <v>74.13333333333334</v>
      </c>
      <c r="S491">
        <f t="shared" si="8"/>
        <v>5560</v>
      </c>
      <c r="U491">
        <f>IF('Sheet to use'!$B$4&gt;R491,'Sheet to use'!$B$5,+'Hidden calculations'!$A$42+'Hidden calculations'!$C$42*R491+'Hidden calculations'!$E$42*R491^2+'Hidden calculations'!$G$42*R491^3)</f>
        <v>124.34725925925926</v>
      </c>
      <c r="W491">
        <f>MAX(+'Sheet to use'!$C$12+'Sheet to use'!$C$13*S491,0)</f>
        <v>8.799999999999997</v>
      </c>
      <c r="Y491">
        <f>IF('Sheet to use'!$B$15&gt;U491,'Sheet to use'!$B$15,0)</f>
        <v>0</v>
      </c>
    </row>
    <row r="492" spans="18:25" ht="12.75">
      <c r="R492">
        <f>+S492/'Sheet to use'!$B$10</f>
        <v>74.66666666666667</v>
      </c>
      <c r="S492">
        <f t="shared" si="8"/>
        <v>5600</v>
      </c>
      <c r="U492">
        <f>IF('Sheet to use'!$B$4&gt;R492,'Sheet to use'!$B$5,+'Hidden calculations'!$A$42+'Hidden calculations'!$C$42*R492+'Hidden calculations'!$E$42*R492^2+'Hidden calculations'!$G$42*R492^3)</f>
        <v>126.2814814814815</v>
      </c>
      <c r="W492">
        <f>MAX(+'Sheet to use'!$C$12+'Sheet to use'!$C$13*S492,0)</f>
        <v>8</v>
      </c>
      <c r="Y492">
        <f>IF('Sheet to use'!$B$15&gt;U492,'Sheet to use'!$B$15,0)</f>
        <v>0</v>
      </c>
    </row>
    <row r="493" spans="18:25" ht="12.75">
      <c r="R493">
        <f>+S493/'Sheet to use'!$B$10</f>
        <v>75.2</v>
      </c>
      <c r="S493">
        <f t="shared" si="8"/>
        <v>5640</v>
      </c>
      <c r="U493">
        <f>IF('Sheet to use'!$B$4&gt;R493,'Sheet to use'!$B$5,+'Hidden calculations'!$A$42+'Hidden calculations'!$C$42*R493+'Hidden calculations'!$E$42*R493^2+'Hidden calculations'!$G$42*R493^3)</f>
        <v>128.23466666666667</v>
      </c>
      <c r="W493">
        <f>MAX(+'Sheet to use'!$C$12+'Sheet to use'!$C$13*S493,0)</f>
        <v>7.200000000000003</v>
      </c>
      <c r="Y493">
        <f>IF('Sheet to use'!$B$15&gt;U493,'Sheet to use'!$B$15,0)</f>
        <v>0</v>
      </c>
    </row>
    <row r="494" spans="18:25" ht="12.75">
      <c r="R494">
        <f>+S494/'Sheet to use'!$B$10</f>
        <v>75.73333333333333</v>
      </c>
      <c r="S494">
        <f t="shared" si="8"/>
        <v>5680</v>
      </c>
      <c r="U494">
        <f>IF('Sheet to use'!$B$4&gt;R494,'Sheet to use'!$B$5,+'Hidden calculations'!$A$42+'Hidden calculations'!$C$42*R494+'Hidden calculations'!$E$42*R494^2+'Hidden calculations'!$G$42*R494^3)</f>
        <v>130.2068148148148</v>
      </c>
      <c r="W494">
        <f>MAX(+'Sheet to use'!$C$12+'Sheet to use'!$C$13*S494,0)</f>
        <v>6.3999999999999915</v>
      </c>
      <c r="Y494">
        <f>IF('Sheet to use'!$B$15&gt;U494,'Sheet to use'!$B$15,0)</f>
        <v>0</v>
      </c>
    </row>
    <row r="495" spans="18:25" ht="12.75">
      <c r="R495">
        <f>+S495/'Sheet to use'!$B$10</f>
        <v>76.26666666666667</v>
      </c>
      <c r="S495">
        <f t="shared" si="8"/>
        <v>5720</v>
      </c>
      <c r="U495">
        <f>IF('Sheet to use'!$B$4&gt;R495,'Sheet to use'!$B$5,+'Hidden calculations'!$A$42+'Hidden calculations'!$C$42*R495+'Hidden calculations'!$E$42*R495^2+'Hidden calculations'!$G$42*R495^3)</f>
        <v>132.19792592592592</v>
      </c>
      <c r="W495">
        <f>MAX(+'Sheet to use'!$C$12+'Sheet to use'!$C$13*S495,0)</f>
        <v>5.599999999999994</v>
      </c>
      <c r="Y495">
        <f>IF('Sheet to use'!$B$15&gt;U495,'Sheet to use'!$B$15,0)</f>
        <v>0</v>
      </c>
    </row>
    <row r="496" spans="18:25" ht="12.75">
      <c r="R496">
        <f>+S496/'Sheet to use'!$B$10</f>
        <v>76.8</v>
      </c>
      <c r="S496">
        <f t="shared" si="8"/>
        <v>5760</v>
      </c>
      <c r="U496">
        <f>IF('Sheet to use'!$B$4&gt;R496,'Sheet to use'!$B$5,+'Hidden calculations'!$A$42+'Hidden calculations'!$C$42*R496+'Hidden calculations'!$E$42*R496^2+'Hidden calculations'!$G$42*R496^3)</f>
        <v>134.208</v>
      </c>
      <c r="W496">
        <f>MAX(+'Sheet to use'!$C$12+'Sheet to use'!$C$13*S496,0)</f>
        <v>4.799999999999997</v>
      </c>
      <c r="Y496">
        <f>IF('Sheet to use'!$B$15&gt;U496,'Sheet to use'!$B$15,0)</f>
        <v>0</v>
      </c>
    </row>
    <row r="497" spans="18:25" ht="12.75">
      <c r="R497">
        <f>+S497/'Sheet to use'!$B$10</f>
        <v>77.33333333333333</v>
      </c>
      <c r="S497">
        <f t="shared" si="8"/>
        <v>5800</v>
      </c>
      <c r="U497">
        <f>IF('Sheet to use'!$B$4&gt;R497,'Sheet to use'!$B$5,+'Hidden calculations'!$A$42+'Hidden calculations'!$C$42*R497+'Hidden calculations'!$E$42*R497^2+'Hidden calculations'!$G$42*R497^3)</f>
        <v>136.237037037037</v>
      </c>
      <c r="W497">
        <f>MAX(+'Sheet to use'!$C$12+'Sheet to use'!$C$13*S497,0)</f>
        <v>4</v>
      </c>
      <c r="Y497">
        <f>IF('Sheet to use'!$B$15&gt;U497,'Sheet to use'!$B$15,0)</f>
        <v>0</v>
      </c>
    </row>
    <row r="498" spans="18:25" ht="12.75">
      <c r="R498">
        <f>+S498/'Sheet to use'!$B$10</f>
        <v>77.86666666666666</v>
      </c>
      <c r="S498">
        <f t="shared" si="8"/>
        <v>5840</v>
      </c>
      <c r="U498">
        <f>IF('Sheet to use'!$B$4&gt;R498,'Sheet to use'!$B$5,+'Hidden calculations'!$A$42+'Hidden calculations'!$C$42*R498+'Hidden calculations'!$E$42*R498^2+'Hidden calculations'!$G$42*R498^3)</f>
        <v>138.285037037037</v>
      </c>
      <c r="W498">
        <f>MAX(+'Sheet to use'!$C$12+'Sheet to use'!$C$13*S498,0)</f>
        <v>3.200000000000003</v>
      </c>
      <c r="Y498">
        <f>IF('Sheet to use'!$B$15&gt;U498,'Sheet to use'!$B$15,0)</f>
        <v>0</v>
      </c>
    </row>
    <row r="499" spans="18:25" ht="12.75">
      <c r="R499">
        <f>+S499/'Sheet to use'!$B$10</f>
        <v>78.4</v>
      </c>
      <c r="S499">
        <f t="shared" si="8"/>
        <v>5880</v>
      </c>
      <c r="U499">
        <f>IF('Sheet to use'!$B$4&gt;R499,'Sheet to use'!$B$5,+'Hidden calculations'!$A$42+'Hidden calculations'!$C$42*R499+'Hidden calculations'!$E$42*R499^2+'Hidden calculations'!$G$42*R499^3)</f>
        <v>140.35200000000003</v>
      </c>
      <c r="W499">
        <f>MAX(+'Sheet to use'!$C$12+'Sheet to use'!$C$13*S499,0)</f>
        <v>2.3999999999999915</v>
      </c>
      <c r="Y499">
        <f>IF('Sheet to use'!$B$15&gt;U499,'Sheet to use'!$B$15,0)</f>
        <v>0</v>
      </c>
    </row>
    <row r="500" spans="18:25" ht="12.75">
      <c r="R500">
        <f>+S500/'Sheet to use'!$B$10</f>
        <v>78.93333333333334</v>
      </c>
      <c r="S500">
        <f t="shared" si="8"/>
        <v>5920</v>
      </c>
      <c r="U500">
        <f>IF('Sheet to use'!$B$4&gt;R500,'Sheet to use'!$B$5,+'Hidden calculations'!$A$42+'Hidden calculations'!$C$42*R500+'Hidden calculations'!$E$42*R500^2+'Hidden calculations'!$G$42*R500^3)</f>
        <v>142.43792592592592</v>
      </c>
      <c r="W500">
        <f>MAX(+'Sheet to use'!$C$12+'Sheet to use'!$C$13*S500,0)</f>
        <v>1.5999999999999943</v>
      </c>
      <c r="Y500">
        <f>IF('Sheet to use'!$B$15&gt;U500,'Sheet to use'!$B$15,0)</f>
        <v>0</v>
      </c>
    </row>
    <row r="501" spans="18:25" ht="12.75">
      <c r="R501">
        <f>+S501/'Sheet to use'!$B$10</f>
        <v>79.46666666666667</v>
      </c>
      <c r="S501">
        <f t="shared" si="8"/>
        <v>5960</v>
      </c>
      <c r="U501">
        <f>IF('Sheet to use'!$B$4&gt;R501,'Sheet to use'!$B$5,+'Hidden calculations'!$A$42+'Hidden calculations'!$C$42*R501+'Hidden calculations'!$E$42*R501^2+'Hidden calculations'!$G$42*R501^3)</f>
        <v>144.5428148148148</v>
      </c>
      <c r="W501">
        <f>MAX(+'Sheet to use'!$C$12+'Sheet to use'!$C$13*S501,0)</f>
        <v>0.7999999999999972</v>
      </c>
      <c r="Y501">
        <f>IF('Sheet to use'!$B$15&gt;U501,'Sheet to use'!$B$15,0)</f>
        <v>0</v>
      </c>
    </row>
    <row r="502" spans="18:25" ht="12.75">
      <c r="R502">
        <f>+S502/'Sheet to use'!$B$10</f>
        <v>80</v>
      </c>
      <c r="S502">
        <f t="shared" si="8"/>
        <v>6000</v>
      </c>
      <c r="U502">
        <f>IF('Sheet to use'!$B$4&gt;R502,'Sheet to use'!$B$5,+'Hidden calculations'!$A$42+'Hidden calculations'!$C$42*R502+'Hidden calculations'!$E$42*R502^2+'Hidden calculations'!$G$42*R502^3)</f>
        <v>146.66666666666666</v>
      </c>
      <c r="W502">
        <f>MAX(+'Sheet to use'!$C$12+'Sheet to use'!$C$13*S502,0)</f>
        <v>0</v>
      </c>
      <c r="Y502">
        <f>IF('Sheet to use'!$B$15&gt;U502,'Sheet to use'!$B$15,0)</f>
        <v>0</v>
      </c>
    </row>
    <row r="503" spans="18:25" ht="12.75">
      <c r="R503">
        <f>+S503/'Sheet to use'!$B$10</f>
        <v>80.53333333333333</v>
      </c>
      <c r="S503">
        <f t="shared" si="8"/>
        <v>6040</v>
      </c>
      <c r="U503">
        <f>IF('Sheet to use'!$B$4&gt;R503,'Sheet to use'!$B$5,+'Hidden calculations'!$A$42+'Hidden calculations'!$C$42*R503+'Hidden calculations'!$E$42*R503^2+'Hidden calculations'!$G$42*R503^3)</f>
        <v>148.80948148148144</v>
      </c>
      <c r="W503">
        <f>MAX(+'Sheet to use'!$C$12+'Sheet to use'!$C$13*S503,0)</f>
        <v>0</v>
      </c>
      <c r="Y503">
        <f>IF('Sheet to use'!$B$15&gt;U503,'Sheet to use'!$B$15,0)</f>
        <v>0</v>
      </c>
    </row>
    <row r="504" spans="18:25" ht="12.75">
      <c r="R504">
        <f>+S504/'Sheet to use'!$B$10</f>
        <v>81.06666666666666</v>
      </c>
      <c r="S504">
        <f t="shared" si="8"/>
        <v>6080</v>
      </c>
      <c r="U504">
        <f>IF('Sheet to use'!$B$4&gt;R504,'Sheet to use'!$B$5,+'Hidden calculations'!$A$42+'Hidden calculations'!$C$42*R504+'Hidden calculations'!$E$42*R504^2+'Hidden calculations'!$G$42*R504^3)</f>
        <v>150.97125925925923</v>
      </c>
      <c r="W504">
        <f>MAX(+'Sheet to use'!$C$12+'Sheet to use'!$C$13*S504,0)</f>
        <v>0</v>
      </c>
      <c r="Y504">
        <f>IF('Sheet to use'!$B$15&gt;U504,'Sheet to use'!$B$15,0)</f>
        <v>0</v>
      </c>
    </row>
    <row r="505" spans="18:25" ht="12.75">
      <c r="R505">
        <f>+S505/'Sheet to use'!$B$10</f>
        <v>81.6</v>
      </c>
      <c r="S505">
        <f t="shared" si="8"/>
        <v>6120</v>
      </c>
      <c r="U505">
        <f>IF('Sheet to use'!$B$4&gt;R505,'Sheet to use'!$B$5,+'Hidden calculations'!$A$42+'Hidden calculations'!$C$42*R505+'Hidden calculations'!$E$42*R505^2+'Hidden calculations'!$G$42*R505^3)</f>
        <v>153.15199999999996</v>
      </c>
      <c r="W505">
        <f>MAX(+'Sheet to use'!$C$12+'Sheet to use'!$C$13*S505,0)</f>
        <v>0</v>
      </c>
      <c r="Y505">
        <f>IF('Sheet to use'!$B$15&gt;U505,'Sheet to use'!$B$15,0)</f>
        <v>0</v>
      </c>
    </row>
    <row r="506" spans="18:25" ht="12.75">
      <c r="R506">
        <f>+S506/'Sheet to use'!$B$10</f>
        <v>82.13333333333334</v>
      </c>
      <c r="S506">
        <f t="shared" si="8"/>
        <v>6160</v>
      </c>
      <c r="U506">
        <f>IF('Sheet to use'!$B$4&gt;R506,'Sheet to use'!$B$5,+'Hidden calculations'!$A$42+'Hidden calculations'!$C$42*R506+'Hidden calculations'!$E$42*R506^2+'Hidden calculations'!$G$42*R506^3)</f>
        <v>155.35170370370372</v>
      </c>
      <c r="W506">
        <f>MAX(+'Sheet to use'!$C$12+'Sheet to use'!$C$13*S506,0)</f>
        <v>0</v>
      </c>
      <c r="Y506">
        <f>IF('Sheet to use'!$B$15&gt;U506,'Sheet to use'!$B$15,0)</f>
        <v>0</v>
      </c>
    </row>
    <row r="507" spans="18:25" ht="12.75">
      <c r="R507">
        <f>+S507/'Sheet to use'!$B$10</f>
        <v>82.66666666666667</v>
      </c>
      <c r="S507">
        <f t="shared" si="8"/>
        <v>6200</v>
      </c>
      <c r="U507">
        <f>IF('Sheet to use'!$B$4&gt;R507,'Sheet to use'!$B$5,+'Hidden calculations'!$A$42+'Hidden calculations'!$C$42*R507+'Hidden calculations'!$E$42*R507^2+'Hidden calculations'!$G$42*R507^3)</f>
        <v>157.57037037037037</v>
      </c>
      <c r="W507">
        <f>MAX(+'Sheet to use'!$C$12+'Sheet to use'!$C$13*S507,0)</f>
        <v>0</v>
      </c>
      <c r="Y507">
        <f>IF('Sheet to use'!$B$15&gt;U507,'Sheet to use'!$B$15,0)</f>
        <v>0</v>
      </c>
    </row>
    <row r="508" spans="18:25" ht="12.75">
      <c r="R508">
        <f>+S508/'Sheet to use'!$B$10</f>
        <v>83.2</v>
      </c>
      <c r="S508">
        <f t="shared" si="8"/>
        <v>6240</v>
      </c>
      <c r="U508">
        <f>IF('Sheet to use'!$B$4&gt;R508,'Sheet to use'!$B$5,+'Hidden calculations'!$A$42+'Hidden calculations'!$C$42*R508+'Hidden calculations'!$E$42*R508^2+'Hidden calculations'!$G$42*R508^3)</f>
        <v>159.808</v>
      </c>
      <c r="W508">
        <f>MAX(+'Sheet to use'!$C$12+'Sheet to use'!$C$13*S508,0)</f>
        <v>0</v>
      </c>
      <c r="Y508">
        <f>IF('Sheet to use'!$B$15&gt;U508,'Sheet to use'!$B$15,0)</f>
        <v>0</v>
      </c>
    </row>
    <row r="509" spans="18:25" ht="12.75">
      <c r="R509">
        <f>+S509/'Sheet to use'!$B$10</f>
        <v>83.73333333333333</v>
      </c>
      <c r="S509">
        <f t="shared" si="8"/>
        <v>6280</v>
      </c>
      <c r="U509">
        <f>IF('Sheet to use'!$B$4&gt;R509,'Sheet to use'!$B$5,+'Hidden calculations'!$A$42+'Hidden calculations'!$C$42*R509+'Hidden calculations'!$E$42*R509^2+'Hidden calculations'!$G$42*R509^3)</f>
        <v>162.0645925925926</v>
      </c>
      <c r="W509">
        <f>MAX(+'Sheet to use'!$C$12+'Sheet to use'!$C$13*S509,0)</f>
        <v>0</v>
      </c>
      <c r="Y509">
        <f>IF('Sheet to use'!$B$15&gt;U509,'Sheet to use'!$B$15,0)</f>
        <v>0</v>
      </c>
    </row>
    <row r="510" spans="18:25" ht="12.75">
      <c r="R510">
        <f>+S510/'Sheet to use'!$B$10</f>
        <v>84.26666666666667</v>
      </c>
      <c r="S510">
        <f t="shared" si="8"/>
        <v>6320</v>
      </c>
      <c r="U510">
        <f>IF('Sheet to use'!$B$4&gt;R510,'Sheet to use'!$B$5,+'Hidden calculations'!$A$42+'Hidden calculations'!$C$42*R510+'Hidden calculations'!$E$42*R510^2+'Hidden calculations'!$G$42*R510^3)</f>
        <v>164.3401481481481</v>
      </c>
      <c r="W510">
        <f>MAX(+'Sheet to use'!$C$12+'Sheet to use'!$C$13*S510,0)</f>
        <v>0</v>
      </c>
      <c r="Y510">
        <f>IF('Sheet to use'!$B$15&gt;U510,'Sheet to use'!$B$15,0)</f>
        <v>0</v>
      </c>
    </row>
    <row r="511" spans="18:25" ht="12.75">
      <c r="R511">
        <f>+S511/'Sheet to use'!$B$10</f>
        <v>84.8</v>
      </c>
      <c r="S511">
        <f t="shared" si="8"/>
        <v>6360</v>
      </c>
      <c r="U511">
        <f>IF('Sheet to use'!$B$4&gt;R511,'Sheet to use'!$B$5,+'Hidden calculations'!$A$42+'Hidden calculations'!$C$42*R511+'Hidden calculations'!$E$42*R511^2+'Hidden calculations'!$G$42*R511^3)</f>
        <v>166.63466666666665</v>
      </c>
      <c r="W511">
        <f>MAX(+'Sheet to use'!$C$12+'Sheet to use'!$C$13*S511,0)</f>
        <v>0</v>
      </c>
      <c r="Y511">
        <f>IF('Sheet to use'!$B$15&gt;U511,'Sheet to use'!$B$15,0)</f>
        <v>0</v>
      </c>
    </row>
    <row r="512" spans="18:25" ht="12.75">
      <c r="R512">
        <f>+S512/'Sheet to use'!$B$10</f>
        <v>85.33333333333333</v>
      </c>
      <c r="S512">
        <f t="shared" si="8"/>
        <v>6400</v>
      </c>
      <c r="U512">
        <f>IF('Sheet to use'!$B$4&gt;R512,'Sheet to use'!$B$5,+'Hidden calculations'!$A$42+'Hidden calculations'!$C$42*R512+'Hidden calculations'!$E$42*R512^2+'Hidden calculations'!$G$42*R512^3)</f>
        <v>168.9481481481481</v>
      </c>
      <c r="W512">
        <f>MAX(+'Sheet to use'!$C$12+'Sheet to use'!$C$13*S512,0)</f>
        <v>0</v>
      </c>
      <c r="Y512">
        <f>IF('Sheet to use'!$B$15&gt;U512,'Sheet to use'!$B$15,0)</f>
        <v>0</v>
      </c>
    </row>
    <row r="513" spans="18:25" ht="12.75">
      <c r="R513">
        <f>+S513/'Sheet to use'!$B$10</f>
        <v>85.86666666666666</v>
      </c>
      <c r="S513">
        <f t="shared" si="8"/>
        <v>6440</v>
      </c>
      <c r="U513">
        <f>IF('Sheet to use'!$B$4&gt;R513,'Sheet to use'!$B$5,+'Hidden calculations'!$A$42+'Hidden calculations'!$C$42*R513+'Hidden calculations'!$E$42*R513^2+'Hidden calculations'!$G$42*R513^3)</f>
        <v>171.28059259259254</v>
      </c>
      <c r="W513">
        <f>MAX(+'Sheet to use'!$C$12+'Sheet to use'!$C$13*S513,0)</f>
        <v>0</v>
      </c>
      <c r="Y513">
        <f>IF('Sheet to use'!$B$15&gt;U513,'Sheet to use'!$B$15,0)</f>
        <v>0</v>
      </c>
    </row>
    <row r="514" spans="18:25" ht="12.75">
      <c r="R514">
        <f>+S514/'Sheet to use'!$B$10</f>
        <v>86.4</v>
      </c>
      <c r="S514">
        <f t="shared" si="8"/>
        <v>6480</v>
      </c>
      <c r="U514">
        <f>IF('Sheet to use'!$B$4&gt;R514,'Sheet to use'!$B$5,+'Hidden calculations'!$A$42+'Hidden calculations'!$C$42*R514+'Hidden calculations'!$E$42*R514^2+'Hidden calculations'!$G$42*R514^3)</f>
        <v>173.632</v>
      </c>
      <c r="W514">
        <f>MAX(+'Sheet to use'!$C$12+'Sheet to use'!$C$13*S514,0)</f>
        <v>0</v>
      </c>
      <c r="Y514">
        <f>IF('Sheet to use'!$B$15&gt;U514,'Sheet to use'!$B$15,0)</f>
        <v>0</v>
      </c>
    </row>
    <row r="515" spans="18:25" ht="12.75">
      <c r="R515">
        <f>+S515/'Sheet to use'!$B$10</f>
        <v>86.93333333333334</v>
      </c>
      <c r="S515">
        <f t="shared" si="8"/>
        <v>6520</v>
      </c>
      <c r="U515">
        <f>IF('Sheet to use'!$B$4&gt;R515,'Sheet to use'!$B$5,+'Hidden calculations'!$A$42+'Hidden calculations'!$C$42*R515+'Hidden calculations'!$E$42*R515^2+'Hidden calculations'!$G$42*R515^3)</f>
        <v>176.0023703703704</v>
      </c>
      <c r="W515">
        <f>MAX(+'Sheet to use'!$C$12+'Sheet to use'!$C$13*S515,0)</f>
        <v>0</v>
      </c>
      <c r="Y515">
        <f>IF('Sheet to use'!$B$15&gt;U515,'Sheet to use'!$B$15,0)</f>
        <v>0</v>
      </c>
    </row>
    <row r="516" spans="18:25" ht="12.75">
      <c r="R516">
        <f>+S516/'Sheet to use'!$B$10</f>
        <v>87.46666666666667</v>
      </c>
      <c r="S516">
        <f t="shared" si="8"/>
        <v>6560</v>
      </c>
      <c r="U516">
        <f>IF('Sheet to use'!$B$4&gt;R516,'Sheet to use'!$B$5,+'Hidden calculations'!$A$42+'Hidden calculations'!$C$42*R516+'Hidden calculations'!$E$42*R516^2+'Hidden calculations'!$G$42*R516^3)</f>
        <v>178.39170370370368</v>
      </c>
      <c r="W516">
        <f>MAX(+'Sheet to use'!$C$12+'Sheet to use'!$C$13*S516,0)</f>
        <v>0</v>
      </c>
      <c r="Y516">
        <f>IF('Sheet to use'!$B$15&gt;U516,'Sheet to use'!$B$15,0)</f>
        <v>0</v>
      </c>
    </row>
    <row r="517" spans="18:25" ht="12.75">
      <c r="R517">
        <f>+S517/'Sheet to use'!$B$10</f>
        <v>88</v>
      </c>
      <c r="S517">
        <f t="shared" si="8"/>
        <v>6600</v>
      </c>
      <c r="U517">
        <f>IF('Sheet to use'!$B$4&gt;R517,'Sheet to use'!$B$5,+'Hidden calculations'!$A$42+'Hidden calculations'!$C$42*R517+'Hidden calculations'!$E$42*R517^2+'Hidden calculations'!$G$42*R517^3)</f>
        <v>180.79999999999998</v>
      </c>
      <c r="W517">
        <f>MAX(+'Sheet to use'!$C$12+'Sheet to use'!$C$13*S517,0)</f>
        <v>0</v>
      </c>
      <c r="Y517">
        <f>IF('Sheet to use'!$B$15&gt;U517,'Sheet to use'!$B$15,0)</f>
        <v>0</v>
      </c>
    </row>
    <row r="518" spans="18:25" ht="12.75">
      <c r="R518">
        <f>+S518/'Sheet to use'!$B$10</f>
        <v>88.53333333333333</v>
      </c>
      <c r="S518">
        <f t="shared" si="8"/>
        <v>6640</v>
      </c>
      <c r="U518">
        <f>IF('Sheet to use'!$B$4&gt;R518,'Sheet to use'!$B$5,+'Hidden calculations'!$A$42+'Hidden calculations'!$C$42*R518+'Hidden calculations'!$E$42*R518^2+'Hidden calculations'!$G$42*R518^3)</f>
        <v>183.22725925925923</v>
      </c>
      <c r="W518">
        <f>MAX(+'Sheet to use'!$C$12+'Sheet to use'!$C$13*S518,0)</f>
        <v>0</v>
      </c>
      <c r="Y518">
        <f>IF('Sheet to use'!$B$15&gt;U518,'Sheet to use'!$B$15,0)</f>
        <v>0</v>
      </c>
    </row>
    <row r="519" spans="18:25" ht="12.75">
      <c r="R519">
        <f>+S519/'Sheet to use'!$B$10</f>
        <v>89.06666666666666</v>
      </c>
      <c r="S519">
        <f t="shared" si="8"/>
        <v>6680</v>
      </c>
      <c r="U519">
        <f>IF('Sheet to use'!$B$4&gt;R519,'Sheet to use'!$B$5,+'Hidden calculations'!$A$42+'Hidden calculations'!$C$42*R519+'Hidden calculations'!$E$42*R519^2+'Hidden calculations'!$G$42*R519^3)</f>
        <v>185.67348148148145</v>
      </c>
      <c r="W519">
        <f>MAX(+'Sheet to use'!$C$12+'Sheet to use'!$C$13*S519,0)</f>
        <v>0</v>
      </c>
      <c r="Y519">
        <f>IF('Sheet to use'!$B$15&gt;U519,'Sheet to use'!$B$15,0)</f>
        <v>0</v>
      </c>
    </row>
    <row r="520" spans="18:25" ht="12.75">
      <c r="R520">
        <f>+S520/'Sheet to use'!$B$10</f>
        <v>89.6</v>
      </c>
      <c r="S520">
        <f t="shared" si="8"/>
        <v>6720</v>
      </c>
      <c r="U520">
        <f>IF('Sheet to use'!$B$4&gt;R520,'Sheet to use'!$B$5,+'Hidden calculations'!$A$42+'Hidden calculations'!$C$42*R520+'Hidden calculations'!$E$42*R520^2+'Hidden calculations'!$G$42*R520^3)</f>
        <v>188.13866666666664</v>
      </c>
      <c r="W520">
        <f>MAX(+'Sheet to use'!$C$12+'Sheet to use'!$C$13*S520,0)</f>
        <v>0</v>
      </c>
      <c r="Y520">
        <f>IF('Sheet to use'!$B$15&gt;U520,'Sheet to use'!$B$15,0)</f>
        <v>0</v>
      </c>
    </row>
    <row r="521" spans="18:25" ht="12.75">
      <c r="R521">
        <f>+S521/'Sheet to use'!$B$10</f>
        <v>90.13333333333334</v>
      </c>
      <c r="S521">
        <f t="shared" si="8"/>
        <v>6760</v>
      </c>
      <c r="U521">
        <f>IF('Sheet to use'!$B$4&gt;R521,'Sheet to use'!$B$5,+'Hidden calculations'!$A$42+'Hidden calculations'!$C$42*R521+'Hidden calculations'!$E$42*R521^2+'Hidden calculations'!$G$42*R521^3)</f>
        <v>190.62281481481483</v>
      </c>
      <c r="W521">
        <f>MAX(+'Sheet to use'!$C$12+'Sheet to use'!$C$13*S521,0)</f>
        <v>0</v>
      </c>
      <c r="Y521">
        <f>IF('Sheet to use'!$B$15&gt;U521,'Sheet to use'!$B$15,0)</f>
        <v>0</v>
      </c>
    </row>
    <row r="522" spans="18:25" ht="12.75">
      <c r="R522">
        <f>+S522/'Sheet to use'!$B$10</f>
        <v>90.66666666666667</v>
      </c>
      <c r="S522">
        <f t="shared" si="8"/>
        <v>6800</v>
      </c>
      <c r="U522">
        <f>IF('Sheet to use'!$B$4&gt;R522,'Sheet to use'!$B$5,+'Hidden calculations'!$A$42+'Hidden calculations'!$C$42*R522+'Hidden calculations'!$E$42*R522^2+'Hidden calculations'!$G$42*R522^3)</f>
        <v>193.1259259259259</v>
      </c>
      <c r="W522">
        <f>MAX(+'Sheet to use'!$C$12+'Sheet to use'!$C$13*S522,0)</f>
        <v>0</v>
      </c>
      <c r="Y522">
        <f>IF('Sheet to use'!$B$15&gt;U522,'Sheet to use'!$B$15,0)</f>
        <v>0</v>
      </c>
    </row>
    <row r="523" spans="18:25" ht="12.75">
      <c r="R523">
        <f>+S523/'Sheet to use'!$B$10</f>
        <v>91.2</v>
      </c>
      <c r="S523">
        <f t="shared" si="8"/>
        <v>6840</v>
      </c>
      <c r="U523">
        <f>IF('Sheet to use'!$B$4&gt;R523,'Sheet to use'!$B$5,+'Hidden calculations'!$A$42+'Hidden calculations'!$C$42*R523+'Hidden calculations'!$E$42*R523^2+'Hidden calculations'!$G$42*R523^3)</f>
        <v>195.64799999999997</v>
      </c>
      <c r="W523">
        <f>MAX(+'Sheet to use'!$C$12+'Sheet to use'!$C$13*S523,0)</f>
        <v>0</v>
      </c>
      <c r="Y523">
        <f>IF('Sheet to use'!$B$15&gt;U523,'Sheet to use'!$B$15,0)</f>
        <v>0</v>
      </c>
    </row>
    <row r="524" spans="18:25" ht="12.75">
      <c r="R524">
        <f>+S524/'Sheet to use'!$B$10</f>
        <v>91.73333333333333</v>
      </c>
      <c r="S524">
        <f t="shared" si="8"/>
        <v>6880</v>
      </c>
      <c r="U524">
        <f>IF('Sheet to use'!$B$4&gt;R524,'Sheet to use'!$B$5,+'Hidden calculations'!$A$42+'Hidden calculations'!$C$42*R524+'Hidden calculations'!$E$42*R524^2+'Hidden calculations'!$G$42*R524^3)</f>
        <v>198.189037037037</v>
      </c>
      <c r="W524">
        <f>MAX(+'Sheet to use'!$C$12+'Sheet to use'!$C$13*S524,0)</f>
        <v>0</v>
      </c>
      <c r="Y524">
        <f>IF('Sheet to use'!$B$15&gt;U524,'Sheet to use'!$B$15,0)</f>
        <v>0</v>
      </c>
    </row>
    <row r="525" spans="18:25" ht="12.75">
      <c r="R525">
        <f>+S525/'Sheet to use'!$B$10</f>
        <v>92.26666666666667</v>
      </c>
      <c r="S525">
        <f t="shared" si="8"/>
        <v>6920</v>
      </c>
      <c r="U525">
        <f>IF('Sheet to use'!$B$4&gt;R525,'Sheet to use'!$B$5,+'Hidden calculations'!$A$42+'Hidden calculations'!$C$42*R525+'Hidden calculations'!$E$42*R525^2+'Hidden calculations'!$G$42*R525^3)</f>
        <v>200.749037037037</v>
      </c>
      <c r="W525">
        <f>MAX(+'Sheet to use'!$C$12+'Sheet to use'!$C$13*S525,0)</f>
        <v>0</v>
      </c>
      <c r="Y525">
        <f>IF('Sheet to use'!$B$15&gt;U525,'Sheet to use'!$B$15,0)</f>
        <v>0</v>
      </c>
    </row>
    <row r="526" spans="18:25" ht="12.75">
      <c r="R526">
        <f>+S526/'Sheet to use'!$B$10</f>
        <v>92.8</v>
      </c>
      <c r="S526">
        <f t="shared" si="8"/>
        <v>6960</v>
      </c>
      <c r="U526">
        <f>IF('Sheet to use'!$B$4&gt;R526,'Sheet to use'!$B$5,+'Hidden calculations'!$A$42+'Hidden calculations'!$C$42*R526+'Hidden calculations'!$E$42*R526^2+'Hidden calculations'!$G$42*R526^3)</f>
        <v>203.32799999999997</v>
      </c>
      <c r="W526">
        <f>MAX(+'Sheet to use'!$C$12+'Sheet to use'!$C$13*S526,0)</f>
        <v>0</v>
      </c>
      <c r="Y526">
        <f>IF('Sheet to use'!$B$15&gt;U526,'Sheet to use'!$B$15,0)</f>
        <v>0</v>
      </c>
    </row>
    <row r="527" spans="18:25" ht="12.75">
      <c r="R527">
        <f>+S527/'Sheet to use'!$B$10</f>
        <v>93.33333333333333</v>
      </c>
      <c r="S527">
        <f t="shared" si="8"/>
        <v>7000</v>
      </c>
      <c r="U527">
        <f>IF('Sheet to use'!$B$4&gt;R527,'Sheet to use'!$B$5,+'Hidden calculations'!$A$42+'Hidden calculations'!$C$42*R527+'Hidden calculations'!$E$42*R527^2+'Hidden calculations'!$G$42*R527^3)</f>
        <v>205.92592592592587</v>
      </c>
      <c r="W527">
        <f>MAX(+'Sheet to use'!$C$12+'Sheet to use'!$C$13*S527,0)</f>
        <v>0</v>
      </c>
      <c r="Y527">
        <f>IF('Sheet to use'!$B$15&gt;U527,'Sheet to use'!$B$15,0)</f>
        <v>0</v>
      </c>
    </row>
    <row r="528" spans="18:25" ht="12.75">
      <c r="R528">
        <f>+S528/'Sheet to use'!$B$10</f>
        <v>93.86666666666666</v>
      </c>
      <c r="S528">
        <f t="shared" si="8"/>
        <v>7040</v>
      </c>
      <c r="U528">
        <f>IF('Sheet to use'!$B$4&gt;R528,'Sheet to use'!$B$5,+'Hidden calculations'!$A$42+'Hidden calculations'!$C$42*R528+'Hidden calculations'!$E$42*R528^2+'Hidden calculations'!$G$42*R528^3)</f>
        <v>208.54281481481473</v>
      </c>
      <c r="W528">
        <f>MAX(+'Sheet to use'!$C$12+'Sheet to use'!$C$13*S528,0)</f>
        <v>0</v>
      </c>
      <c r="Y528">
        <f>IF('Sheet to use'!$B$15&gt;U528,'Sheet to use'!$B$15,0)</f>
        <v>0</v>
      </c>
    </row>
    <row r="529" spans="18:25" ht="12.75">
      <c r="R529">
        <f>+S529/'Sheet to use'!$B$10</f>
        <v>94.4</v>
      </c>
      <c r="S529">
        <f t="shared" si="8"/>
        <v>7080</v>
      </c>
      <c r="U529">
        <f>IF('Sheet to use'!$B$4&gt;R529,'Sheet to use'!$B$5,+'Hidden calculations'!$A$42+'Hidden calculations'!$C$42*R529+'Hidden calculations'!$E$42*R529^2+'Hidden calculations'!$G$42*R529^3)</f>
        <v>211.1786666666667</v>
      </c>
      <c r="W529">
        <f>MAX(+'Sheet to use'!$C$12+'Sheet to use'!$C$13*S529,0)</f>
        <v>0</v>
      </c>
      <c r="Y529">
        <f>IF('Sheet to use'!$B$15&gt;U529,'Sheet to use'!$B$15,0)</f>
        <v>0</v>
      </c>
    </row>
    <row r="530" spans="18:25" ht="12.75">
      <c r="R530">
        <f>+S530/'Sheet to use'!$B$10</f>
        <v>94.93333333333334</v>
      </c>
      <c r="S530">
        <f t="shared" si="8"/>
        <v>7120</v>
      </c>
      <c r="U530">
        <f>IF('Sheet to use'!$B$4&gt;R530,'Sheet to use'!$B$5,+'Hidden calculations'!$A$42+'Hidden calculations'!$C$42*R530+'Hidden calculations'!$E$42*R530^2+'Hidden calculations'!$G$42*R530^3)</f>
        <v>213.8334814814815</v>
      </c>
      <c r="W530">
        <f>MAX(+'Sheet to use'!$C$12+'Sheet to use'!$C$13*S530,0)</f>
        <v>0</v>
      </c>
      <c r="Y530">
        <f>IF('Sheet to use'!$B$15&gt;U530,'Sheet to use'!$B$15,0)</f>
        <v>0</v>
      </c>
    </row>
    <row r="531" spans="18:25" ht="12.75">
      <c r="R531">
        <f>+S531/'Sheet to use'!$B$10</f>
        <v>95.46666666666667</v>
      </c>
      <c r="S531">
        <f t="shared" si="8"/>
        <v>7160</v>
      </c>
      <c r="U531">
        <f>IF('Sheet to use'!$B$4&gt;R531,'Sheet to use'!$B$5,+'Hidden calculations'!$A$42+'Hidden calculations'!$C$42*R531+'Hidden calculations'!$E$42*R531^2+'Hidden calculations'!$G$42*R531^3)</f>
        <v>216.50725925925923</v>
      </c>
      <c r="W531">
        <f>MAX(+'Sheet to use'!$C$12+'Sheet to use'!$C$13*S531,0)</f>
        <v>0</v>
      </c>
      <c r="Y531">
        <f>IF('Sheet to use'!$B$15&gt;U531,'Sheet to use'!$B$15,0)</f>
        <v>0</v>
      </c>
    </row>
    <row r="532" spans="18:25" ht="12.75">
      <c r="R532">
        <f>+S532/'Sheet to use'!$B$10</f>
        <v>96</v>
      </c>
      <c r="S532">
        <f t="shared" si="8"/>
        <v>7200</v>
      </c>
      <c r="U532">
        <f>IF('Sheet to use'!$B$4&gt;R532,'Sheet to use'!$B$5,+'Hidden calculations'!$A$42+'Hidden calculations'!$C$42*R532+'Hidden calculations'!$E$42*R532^2+'Hidden calculations'!$G$42*R532^3)</f>
        <v>219.2</v>
      </c>
      <c r="W532">
        <f>MAX(+'Sheet to use'!$C$12+'Sheet to use'!$C$13*S532,0)</f>
        <v>0</v>
      </c>
      <c r="Y532">
        <f>IF('Sheet to use'!$B$15&gt;U532,'Sheet to use'!$B$15,0)</f>
        <v>0</v>
      </c>
    </row>
    <row r="533" spans="18:25" ht="12.75">
      <c r="R533">
        <f>+S533/'Sheet to use'!$B$10</f>
        <v>96.53333333333333</v>
      </c>
      <c r="S533">
        <f t="shared" si="8"/>
        <v>7240</v>
      </c>
      <c r="U533">
        <f>IF('Sheet to use'!$B$4&gt;R533,'Sheet to use'!$B$5,+'Hidden calculations'!$A$42+'Hidden calculations'!$C$42*R533+'Hidden calculations'!$E$42*R533^2+'Hidden calculations'!$G$42*R533^3)</f>
        <v>221.91170370370364</v>
      </c>
      <c r="W533">
        <f>MAX(+'Sheet to use'!$C$12+'Sheet to use'!$C$13*S533,0)</f>
        <v>0</v>
      </c>
      <c r="Y533">
        <f>IF('Sheet to use'!$B$15&gt;U533,'Sheet to use'!$B$15,0)</f>
        <v>0</v>
      </c>
    </row>
    <row r="534" spans="18:25" ht="12.75">
      <c r="R534">
        <f>+S534/'Sheet to use'!$B$10</f>
        <v>97.06666666666666</v>
      </c>
      <c r="S534">
        <f t="shared" si="8"/>
        <v>7280</v>
      </c>
      <c r="U534">
        <f>IF('Sheet to use'!$B$4&gt;R534,'Sheet to use'!$B$5,+'Hidden calculations'!$A$42+'Hidden calculations'!$C$42*R534+'Hidden calculations'!$E$42*R534^2+'Hidden calculations'!$G$42*R534^3)</f>
        <v>224.64237037037034</v>
      </c>
      <c r="W534">
        <f>MAX(+'Sheet to use'!$C$12+'Sheet to use'!$C$13*S534,0)</f>
        <v>0</v>
      </c>
      <c r="Y534">
        <f>IF('Sheet to use'!$B$15&gt;U534,'Sheet to use'!$B$15,0)</f>
        <v>0</v>
      </c>
    </row>
    <row r="535" spans="18:25" ht="12.75">
      <c r="R535">
        <f>+S535/'Sheet to use'!$B$10</f>
        <v>97.6</v>
      </c>
      <c r="S535">
        <f t="shared" si="8"/>
        <v>7320</v>
      </c>
      <c r="U535">
        <f>IF('Sheet to use'!$B$4&gt;R535,'Sheet to use'!$B$5,+'Hidden calculations'!$A$42+'Hidden calculations'!$C$42*R535+'Hidden calculations'!$E$42*R535^2+'Hidden calculations'!$G$42*R535^3)</f>
        <v>227.3919999999999</v>
      </c>
      <c r="W535">
        <f>MAX(+'Sheet to use'!$C$12+'Sheet to use'!$C$13*S535,0)</f>
        <v>0</v>
      </c>
      <c r="Y535">
        <f>IF('Sheet to use'!$B$15&gt;U535,'Sheet to use'!$B$15,0)</f>
        <v>0</v>
      </c>
    </row>
    <row r="536" spans="18:25" ht="12.75">
      <c r="R536">
        <f>+S536/'Sheet to use'!$B$10</f>
        <v>98.13333333333334</v>
      </c>
      <c r="S536">
        <f t="shared" si="8"/>
        <v>7360</v>
      </c>
      <c r="U536">
        <f>IF('Sheet to use'!$B$4&gt;R536,'Sheet to use'!$B$5,+'Hidden calculations'!$A$42+'Hidden calculations'!$C$42*R536+'Hidden calculations'!$E$42*R536^2+'Hidden calculations'!$G$42*R536^3)</f>
        <v>230.16059259259262</v>
      </c>
      <c r="W536">
        <f>MAX(+'Sheet to use'!$C$12+'Sheet to use'!$C$13*S536,0)</f>
        <v>0</v>
      </c>
      <c r="Y536">
        <f>IF('Sheet to use'!$B$15&gt;U536,'Sheet to use'!$B$15,0)</f>
        <v>0</v>
      </c>
    </row>
    <row r="537" spans="18:25" ht="12.75">
      <c r="R537">
        <f>+S537/'Sheet to use'!$B$10</f>
        <v>98.66666666666667</v>
      </c>
      <c r="S537">
        <f t="shared" si="8"/>
        <v>7400</v>
      </c>
      <c r="U537">
        <f>IF('Sheet to use'!$B$4&gt;R537,'Sheet to use'!$B$5,+'Hidden calculations'!$A$42+'Hidden calculations'!$C$42*R537+'Hidden calculations'!$E$42*R537^2+'Hidden calculations'!$G$42*R537^3)</f>
        <v>232.94814814814814</v>
      </c>
      <c r="W537">
        <f>MAX(+'Sheet to use'!$C$12+'Sheet to use'!$C$13*S537,0)</f>
        <v>0</v>
      </c>
      <c r="Y537">
        <f>IF('Sheet to use'!$B$15&gt;U537,'Sheet to use'!$B$15,0)</f>
        <v>0</v>
      </c>
    </row>
    <row r="538" spans="18:25" ht="12.75">
      <c r="R538">
        <f>+S538/'Sheet to use'!$B$10</f>
        <v>99.2</v>
      </c>
      <c r="S538">
        <f t="shared" si="8"/>
        <v>7440</v>
      </c>
      <c r="U538">
        <f>IF('Sheet to use'!$B$4&gt;R538,'Sheet to use'!$B$5,+'Hidden calculations'!$A$42+'Hidden calculations'!$C$42*R538+'Hidden calculations'!$E$42*R538^2+'Hidden calculations'!$G$42*R538^3)</f>
        <v>235.75466666666668</v>
      </c>
      <c r="W538">
        <f>MAX(+'Sheet to use'!$C$12+'Sheet to use'!$C$13*S538,0)</f>
        <v>0</v>
      </c>
      <c r="Y538">
        <f>IF('Sheet to use'!$B$15&gt;U538,'Sheet to use'!$B$15,0)</f>
        <v>0</v>
      </c>
    </row>
    <row r="539" spans="18:25" ht="12.75">
      <c r="R539">
        <f>+S539/'Sheet to use'!$B$10</f>
        <v>99.73333333333333</v>
      </c>
      <c r="S539">
        <f t="shared" si="8"/>
        <v>7480</v>
      </c>
      <c r="U539">
        <f>IF('Sheet to use'!$B$4&gt;R539,'Sheet to use'!$B$5,+'Hidden calculations'!$A$42+'Hidden calculations'!$C$42*R539+'Hidden calculations'!$E$42*R539^2+'Hidden calculations'!$G$42*R539^3)</f>
        <v>238.58014814814814</v>
      </c>
      <c r="W539">
        <f>MAX(+'Sheet to use'!$C$12+'Sheet to use'!$C$13*S539,0)</f>
        <v>0</v>
      </c>
      <c r="Y539">
        <f>IF('Sheet to use'!$B$15&gt;U539,'Sheet to use'!$B$15,0)</f>
        <v>0</v>
      </c>
    </row>
    <row r="540" spans="18:25" ht="12.75">
      <c r="R540">
        <f>+S540/'Sheet to use'!$B$10</f>
        <v>100.26666666666667</v>
      </c>
      <c r="S540">
        <f t="shared" si="8"/>
        <v>7520</v>
      </c>
      <c r="U540">
        <f>IF('Sheet to use'!$B$4&gt;R540,'Sheet to use'!$B$5,+'Hidden calculations'!$A$42+'Hidden calculations'!$C$42*R540+'Hidden calculations'!$E$42*R540^2+'Hidden calculations'!$G$42*R540^3)</f>
        <v>241.42459259259257</v>
      </c>
      <c r="W540">
        <f>MAX(+'Sheet to use'!$C$12+'Sheet to use'!$C$13*S540,0)</f>
        <v>0</v>
      </c>
      <c r="Y540">
        <f>IF('Sheet to use'!$B$15&gt;U540,'Sheet to use'!$B$15,0)</f>
        <v>0</v>
      </c>
    </row>
    <row r="541" spans="18:25" ht="12.75">
      <c r="R541">
        <f>+S541/'Sheet to use'!$B$10</f>
        <v>100.8</v>
      </c>
      <c r="S541">
        <f t="shared" si="8"/>
        <v>7560</v>
      </c>
      <c r="U541">
        <f>IF('Sheet to use'!$B$4&gt;R541,'Sheet to use'!$B$5,+'Hidden calculations'!$A$42+'Hidden calculations'!$C$42*R541+'Hidden calculations'!$E$42*R541^2+'Hidden calculations'!$G$42*R541^3)</f>
        <v>244.28799999999998</v>
      </c>
      <c r="W541">
        <f>MAX(+'Sheet to use'!$C$12+'Sheet to use'!$C$13*S541,0)</f>
        <v>0</v>
      </c>
      <c r="Y541">
        <f>IF('Sheet to use'!$B$15&gt;U541,'Sheet to use'!$B$15,0)</f>
        <v>0</v>
      </c>
    </row>
    <row r="542" spans="18:25" ht="12.75">
      <c r="R542">
        <f>+S542/'Sheet to use'!$B$10</f>
        <v>101.33333333333333</v>
      </c>
      <c r="S542">
        <f t="shared" si="8"/>
        <v>7600</v>
      </c>
      <c r="U542">
        <f>IF('Sheet to use'!$B$4&gt;R542,'Sheet to use'!$B$5,+'Hidden calculations'!$A$42+'Hidden calculations'!$C$42*R542+'Hidden calculations'!$E$42*R542^2+'Hidden calculations'!$G$42*R542^3)</f>
        <v>247.1703703703703</v>
      </c>
      <c r="W542">
        <f>MAX(+'Sheet to use'!$C$12+'Sheet to use'!$C$13*S542,0)</f>
        <v>0</v>
      </c>
      <c r="Y542">
        <f>IF('Sheet to use'!$B$15&gt;U542,'Sheet to use'!$B$15,0)</f>
        <v>0</v>
      </c>
    </row>
    <row r="543" spans="18:25" ht="12.75">
      <c r="R543">
        <f>+S543/'Sheet to use'!$B$10</f>
        <v>101.86666666666666</v>
      </c>
      <c r="S543">
        <f t="shared" si="8"/>
        <v>7640</v>
      </c>
      <c r="U543">
        <f>IF('Sheet to use'!$B$4&gt;R543,'Sheet to use'!$B$5,+'Hidden calculations'!$A$42+'Hidden calculations'!$C$42*R543+'Hidden calculations'!$E$42*R543^2+'Hidden calculations'!$G$42*R543^3)</f>
        <v>250.07170370370366</v>
      </c>
      <c r="W543">
        <f>MAX(+'Sheet to use'!$C$12+'Sheet to use'!$C$13*S543,0)</f>
        <v>0</v>
      </c>
      <c r="Y543">
        <f>IF('Sheet to use'!$B$15&gt;U543,'Sheet to use'!$B$15,0)</f>
        <v>0</v>
      </c>
    </row>
    <row r="544" spans="18:25" ht="12.75">
      <c r="R544">
        <f>+S544/'Sheet to use'!$B$10</f>
        <v>102.4</v>
      </c>
      <c r="S544">
        <f t="shared" si="8"/>
        <v>7680</v>
      </c>
      <c r="U544">
        <f>IF('Sheet to use'!$B$4&gt;R544,'Sheet to use'!$B$5,+'Hidden calculations'!$A$42+'Hidden calculations'!$C$42*R544+'Hidden calculations'!$E$42*R544^2+'Hidden calculations'!$G$42*R544^3)</f>
        <v>252.99200000000002</v>
      </c>
      <c r="W544">
        <f>MAX(+'Sheet to use'!$C$12+'Sheet to use'!$C$13*S544,0)</f>
        <v>0</v>
      </c>
      <c r="Y544">
        <f>IF('Sheet to use'!$B$15&gt;U544,'Sheet to use'!$B$15,0)</f>
        <v>0</v>
      </c>
    </row>
    <row r="545" spans="18:25" ht="12.75">
      <c r="R545">
        <f>+S545/'Sheet to use'!$B$10</f>
        <v>102.93333333333334</v>
      </c>
      <c r="S545">
        <f t="shared" si="8"/>
        <v>7720</v>
      </c>
      <c r="U545">
        <f>IF('Sheet to use'!$B$4&gt;R545,'Sheet to use'!$B$5,+'Hidden calculations'!$A$42+'Hidden calculations'!$C$42*R545+'Hidden calculations'!$E$42*R545^2+'Hidden calculations'!$G$42*R545^3)</f>
        <v>255.9312592592592</v>
      </c>
      <c r="W545">
        <f>MAX(+'Sheet to use'!$C$12+'Sheet to use'!$C$13*S545,0)</f>
        <v>0</v>
      </c>
      <c r="Y545">
        <f>IF('Sheet to use'!$B$15&gt;U545,'Sheet to use'!$B$15,0)</f>
        <v>0</v>
      </c>
    </row>
    <row r="546" spans="18:25" ht="12.75">
      <c r="R546">
        <f>+S546/'Sheet to use'!$B$10</f>
        <v>103.46666666666667</v>
      </c>
      <c r="S546">
        <f aca="true" t="shared" si="9" ref="S546:S609">40+S545</f>
        <v>7760</v>
      </c>
      <c r="U546">
        <f>IF('Sheet to use'!$B$4&gt;R546,'Sheet to use'!$B$5,+'Hidden calculations'!$A$42+'Hidden calculations'!$C$42*R546+'Hidden calculations'!$E$42*R546^2+'Hidden calculations'!$G$42*R546^3)</f>
        <v>258.8894814814815</v>
      </c>
      <c r="W546">
        <f>MAX(+'Sheet to use'!$C$12+'Sheet to use'!$C$13*S546,0)</f>
        <v>0</v>
      </c>
      <c r="Y546">
        <f>IF('Sheet to use'!$B$15&gt;U546,'Sheet to use'!$B$15,0)</f>
        <v>0</v>
      </c>
    </row>
    <row r="547" spans="18:25" ht="12.75">
      <c r="R547">
        <f>+S547/'Sheet to use'!$B$10</f>
        <v>104</v>
      </c>
      <c r="S547">
        <f t="shared" si="9"/>
        <v>7800</v>
      </c>
      <c r="U547">
        <f>IF('Sheet to use'!$B$4&gt;R547,'Sheet to use'!$B$5,+'Hidden calculations'!$A$42+'Hidden calculations'!$C$42*R547+'Hidden calculations'!$E$42*R547^2+'Hidden calculations'!$G$42*R547^3)</f>
        <v>261.8666666666666</v>
      </c>
      <c r="W547">
        <f>MAX(+'Sheet to use'!$C$12+'Sheet to use'!$C$13*S547,0)</f>
        <v>0</v>
      </c>
      <c r="Y547">
        <f>IF('Sheet to use'!$B$15&gt;U547,'Sheet to use'!$B$15,0)</f>
        <v>0</v>
      </c>
    </row>
    <row r="548" spans="18:25" ht="12.75">
      <c r="R548">
        <f>+S548/'Sheet to use'!$B$10</f>
        <v>104.53333333333333</v>
      </c>
      <c r="S548">
        <f t="shared" si="9"/>
        <v>7840</v>
      </c>
      <c r="U548">
        <f>IF('Sheet to use'!$B$4&gt;R548,'Sheet to use'!$B$5,+'Hidden calculations'!$A$42+'Hidden calculations'!$C$42*R548+'Hidden calculations'!$E$42*R548^2+'Hidden calculations'!$G$42*R548^3)</f>
        <v>264.8628148148148</v>
      </c>
      <c r="W548">
        <f>MAX(+'Sheet to use'!$C$12+'Sheet to use'!$C$13*S548,0)</f>
        <v>0</v>
      </c>
      <c r="Y548">
        <f>IF('Sheet to use'!$B$15&gt;U548,'Sheet to use'!$B$15,0)</f>
        <v>0</v>
      </c>
    </row>
    <row r="549" spans="18:25" ht="12.75">
      <c r="R549">
        <f>+S549/'Sheet to use'!$B$10</f>
        <v>105.06666666666666</v>
      </c>
      <c r="S549">
        <f t="shared" si="9"/>
        <v>7880</v>
      </c>
      <c r="U549">
        <f>IF('Sheet to use'!$B$4&gt;R549,'Sheet to use'!$B$5,+'Hidden calculations'!$A$42+'Hidden calculations'!$C$42*R549+'Hidden calculations'!$E$42*R549^2+'Hidden calculations'!$G$42*R549^3)</f>
        <v>267.87792592592587</v>
      </c>
      <c r="W549">
        <f>MAX(+'Sheet to use'!$C$12+'Sheet to use'!$C$13*S549,0)</f>
        <v>0</v>
      </c>
      <c r="Y549">
        <f>IF('Sheet to use'!$B$15&gt;U549,'Sheet to use'!$B$15,0)</f>
        <v>0</v>
      </c>
    </row>
    <row r="550" spans="18:25" ht="12.75">
      <c r="R550">
        <f>+S550/'Sheet to use'!$B$10</f>
        <v>105.6</v>
      </c>
      <c r="S550">
        <f t="shared" si="9"/>
        <v>7920</v>
      </c>
      <c r="U550">
        <f>IF('Sheet to use'!$B$4&gt;R550,'Sheet to use'!$B$5,+'Hidden calculations'!$A$42+'Hidden calculations'!$C$42*R550+'Hidden calculations'!$E$42*R550^2+'Hidden calculations'!$G$42*R550^3)</f>
        <v>270.9119999999999</v>
      </c>
      <c r="W550">
        <f>MAX(+'Sheet to use'!$C$12+'Sheet to use'!$C$13*S550,0)</f>
        <v>0</v>
      </c>
      <c r="Y550">
        <f>IF('Sheet to use'!$B$15&gt;U550,'Sheet to use'!$B$15,0)</f>
        <v>0</v>
      </c>
    </row>
    <row r="551" spans="18:25" ht="12.75">
      <c r="R551">
        <f>+S551/'Sheet to use'!$B$10</f>
        <v>106.13333333333334</v>
      </c>
      <c r="S551">
        <f t="shared" si="9"/>
        <v>7960</v>
      </c>
      <c r="U551">
        <f>IF('Sheet to use'!$B$4&gt;R551,'Sheet to use'!$B$5,+'Hidden calculations'!$A$42+'Hidden calculations'!$C$42*R551+'Hidden calculations'!$E$42*R551^2+'Hidden calculations'!$G$42*R551^3)</f>
        <v>273.96503703703706</v>
      </c>
      <c r="W551">
        <f>MAX(+'Sheet to use'!$C$12+'Sheet to use'!$C$13*S551,0)</f>
        <v>0</v>
      </c>
      <c r="Y551">
        <f>IF('Sheet to use'!$B$15&gt;U551,'Sheet to use'!$B$15,0)</f>
        <v>0</v>
      </c>
    </row>
    <row r="552" spans="18:25" ht="12.75">
      <c r="R552">
        <f>+S552/'Sheet to use'!$B$10</f>
        <v>106.66666666666667</v>
      </c>
      <c r="S552">
        <f t="shared" si="9"/>
        <v>8000</v>
      </c>
      <c r="U552">
        <f>IF('Sheet to use'!$B$4&gt;R552,'Sheet to use'!$B$5,+'Hidden calculations'!$A$42+'Hidden calculations'!$C$42*R552+'Hidden calculations'!$E$42*R552^2+'Hidden calculations'!$G$42*R552^3)</f>
        <v>277.03703703703707</v>
      </c>
      <c r="W552">
        <f>MAX(+'Sheet to use'!$C$12+'Sheet to use'!$C$13*S552,0)</f>
        <v>0</v>
      </c>
      <c r="Y552">
        <f>IF('Sheet to use'!$B$15&gt;U552,'Sheet to use'!$B$15,0)</f>
        <v>0</v>
      </c>
    </row>
    <row r="553" spans="18:25" ht="12.75">
      <c r="R553">
        <f>+S553/'Sheet to use'!$B$10</f>
        <v>107.2</v>
      </c>
      <c r="S553">
        <f t="shared" si="9"/>
        <v>8040</v>
      </c>
      <c r="U553">
        <f>IF('Sheet to use'!$B$4&gt;R553,'Sheet to use'!$B$5,+'Hidden calculations'!$A$42+'Hidden calculations'!$C$42*R553+'Hidden calculations'!$E$42*R553^2+'Hidden calculations'!$G$42*R553^3)</f>
        <v>280.12799999999993</v>
      </c>
      <c r="W553">
        <f>MAX(+'Sheet to use'!$C$12+'Sheet to use'!$C$13*S553,0)</f>
        <v>0</v>
      </c>
      <c r="Y553">
        <f>IF('Sheet to use'!$B$15&gt;U553,'Sheet to use'!$B$15,0)</f>
        <v>0</v>
      </c>
    </row>
    <row r="554" spans="18:25" ht="12.75">
      <c r="R554">
        <f>+S554/'Sheet to use'!$B$10</f>
        <v>107.73333333333333</v>
      </c>
      <c r="S554">
        <f t="shared" si="9"/>
        <v>8080</v>
      </c>
      <c r="U554">
        <f>IF('Sheet to use'!$B$4&gt;R554,'Sheet to use'!$B$5,+'Hidden calculations'!$A$42+'Hidden calculations'!$C$42*R554+'Hidden calculations'!$E$42*R554^2+'Hidden calculations'!$G$42*R554^3)</f>
        <v>283.2379259259259</v>
      </c>
      <c r="W554">
        <f>MAX(+'Sheet to use'!$C$12+'Sheet to use'!$C$13*S554,0)</f>
        <v>0</v>
      </c>
      <c r="Y554">
        <f>IF('Sheet to use'!$B$15&gt;U554,'Sheet to use'!$B$15,0)</f>
        <v>0</v>
      </c>
    </row>
    <row r="555" spans="18:25" ht="12.75">
      <c r="R555">
        <f>+S555/'Sheet to use'!$B$10</f>
        <v>108.26666666666667</v>
      </c>
      <c r="S555">
        <f t="shared" si="9"/>
        <v>8120</v>
      </c>
      <c r="U555">
        <f>IF('Sheet to use'!$B$4&gt;R555,'Sheet to use'!$B$5,+'Hidden calculations'!$A$42+'Hidden calculations'!$C$42*R555+'Hidden calculations'!$E$42*R555^2+'Hidden calculations'!$G$42*R555^3)</f>
        <v>286.3668148148148</v>
      </c>
      <c r="W555">
        <f>MAX(+'Sheet to use'!$C$12+'Sheet to use'!$C$13*S555,0)</f>
        <v>0</v>
      </c>
      <c r="Y555">
        <f>IF('Sheet to use'!$B$15&gt;U555,'Sheet to use'!$B$15,0)</f>
        <v>0</v>
      </c>
    </row>
    <row r="556" spans="18:25" ht="12.75">
      <c r="R556">
        <f>+S556/'Sheet to use'!$B$10</f>
        <v>108.8</v>
      </c>
      <c r="S556">
        <f t="shared" si="9"/>
        <v>8160</v>
      </c>
      <c r="U556">
        <f>IF('Sheet to use'!$B$4&gt;R556,'Sheet to use'!$B$5,+'Hidden calculations'!$A$42+'Hidden calculations'!$C$42*R556+'Hidden calculations'!$E$42*R556^2+'Hidden calculations'!$G$42*R556^3)</f>
        <v>289.5146666666666</v>
      </c>
      <c r="W556">
        <f>MAX(+'Sheet to use'!$C$12+'Sheet to use'!$C$13*S556,0)</f>
        <v>0</v>
      </c>
      <c r="Y556">
        <f>IF('Sheet to use'!$B$15&gt;U556,'Sheet to use'!$B$15,0)</f>
        <v>0</v>
      </c>
    </row>
    <row r="557" spans="18:25" ht="12.75">
      <c r="R557">
        <f>+S557/'Sheet to use'!$B$10</f>
        <v>109.33333333333333</v>
      </c>
      <c r="S557">
        <f t="shared" si="9"/>
        <v>8200</v>
      </c>
      <c r="U557">
        <f>IF('Sheet to use'!$B$4&gt;R557,'Sheet to use'!$B$5,+'Hidden calculations'!$A$42+'Hidden calculations'!$C$42*R557+'Hidden calculations'!$E$42*R557^2+'Hidden calculations'!$G$42*R557^3)</f>
        <v>292.68148148148146</v>
      </c>
      <c r="W557">
        <f>MAX(+'Sheet to use'!$C$12+'Sheet to use'!$C$13*S557,0)</f>
        <v>0</v>
      </c>
      <c r="Y557">
        <f>IF('Sheet to use'!$B$15&gt;U557,'Sheet to use'!$B$15,0)</f>
        <v>0</v>
      </c>
    </row>
    <row r="558" spans="18:25" ht="12.75">
      <c r="R558">
        <f>+S558/'Sheet to use'!$B$10</f>
        <v>109.86666666666666</v>
      </c>
      <c r="S558">
        <f t="shared" si="9"/>
        <v>8240</v>
      </c>
      <c r="U558">
        <f>IF('Sheet to use'!$B$4&gt;R558,'Sheet to use'!$B$5,+'Hidden calculations'!$A$42+'Hidden calculations'!$C$42*R558+'Hidden calculations'!$E$42*R558^2+'Hidden calculations'!$G$42*R558^3)</f>
        <v>295.8672592592592</v>
      </c>
      <c r="W558">
        <f>MAX(+'Sheet to use'!$C$12+'Sheet to use'!$C$13*S558,0)</f>
        <v>0</v>
      </c>
      <c r="Y558">
        <f>IF('Sheet to use'!$B$15&gt;U558,'Sheet to use'!$B$15,0)</f>
        <v>0</v>
      </c>
    </row>
    <row r="559" spans="18:25" ht="12.75">
      <c r="R559">
        <f>+S559/'Sheet to use'!$B$10</f>
        <v>110.4</v>
      </c>
      <c r="S559">
        <f t="shared" si="9"/>
        <v>8280</v>
      </c>
      <c r="U559">
        <f>IF('Sheet to use'!$B$4&gt;R559,'Sheet to use'!$B$5,+'Hidden calculations'!$A$42+'Hidden calculations'!$C$42*R559+'Hidden calculations'!$E$42*R559^2+'Hidden calculations'!$G$42*R559^3)</f>
        <v>299.072</v>
      </c>
      <c r="W559">
        <f>MAX(+'Sheet to use'!$C$12+'Sheet to use'!$C$13*S559,0)</f>
        <v>0</v>
      </c>
      <c r="Y559">
        <f>IF('Sheet to use'!$B$15&gt;U559,'Sheet to use'!$B$15,0)</f>
        <v>0</v>
      </c>
    </row>
    <row r="560" spans="18:25" ht="12.75">
      <c r="R560">
        <f>+S560/'Sheet to use'!$B$10</f>
        <v>110.93333333333334</v>
      </c>
      <c r="S560">
        <f t="shared" si="9"/>
        <v>8320</v>
      </c>
      <c r="U560">
        <f>IF('Sheet to use'!$B$4&gt;R560,'Sheet to use'!$B$5,+'Hidden calculations'!$A$42+'Hidden calculations'!$C$42*R560+'Hidden calculations'!$E$42*R560^2+'Hidden calculations'!$G$42*R560^3)</f>
        <v>302.2957037037037</v>
      </c>
      <c r="W560">
        <f>MAX(+'Sheet to use'!$C$12+'Sheet to use'!$C$13*S560,0)</f>
        <v>0</v>
      </c>
      <c r="Y560">
        <f>IF('Sheet to use'!$B$15&gt;U560,'Sheet to use'!$B$15,0)</f>
        <v>0</v>
      </c>
    </row>
    <row r="561" spans="18:25" ht="12.75">
      <c r="R561">
        <f>+S561/'Sheet to use'!$B$10</f>
        <v>111.46666666666667</v>
      </c>
      <c r="S561">
        <f t="shared" si="9"/>
        <v>8360</v>
      </c>
      <c r="U561">
        <f>IF('Sheet to use'!$B$4&gt;R561,'Sheet to use'!$B$5,+'Hidden calculations'!$A$42+'Hidden calculations'!$C$42*R561+'Hidden calculations'!$E$42*R561^2+'Hidden calculations'!$G$42*R561^3)</f>
        <v>305.53837037037033</v>
      </c>
      <c r="W561">
        <f>MAX(+'Sheet to use'!$C$12+'Sheet to use'!$C$13*S561,0)</f>
        <v>0</v>
      </c>
      <c r="Y561">
        <f>IF('Sheet to use'!$B$15&gt;U561,'Sheet to use'!$B$15,0)</f>
        <v>0</v>
      </c>
    </row>
    <row r="562" spans="18:25" ht="12.75">
      <c r="R562">
        <f>+S562/'Sheet to use'!$B$10</f>
        <v>112</v>
      </c>
      <c r="S562">
        <f t="shared" si="9"/>
        <v>8400</v>
      </c>
      <c r="U562">
        <f>IF('Sheet to use'!$B$4&gt;R562,'Sheet to use'!$B$5,+'Hidden calculations'!$A$42+'Hidden calculations'!$C$42*R562+'Hidden calculations'!$E$42*R562^2+'Hidden calculations'!$G$42*R562^3)</f>
        <v>308.79999999999995</v>
      </c>
      <c r="W562">
        <f>MAX(+'Sheet to use'!$C$12+'Sheet to use'!$C$13*S562,0)</f>
        <v>0</v>
      </c>
      <c r="Y562">
        <f>IF('Sheet to use'!$B$15&gt;U562,'Sheet to use'!$B$15,0)</f>
        <v>0</v>
      </c>
    </row>
    <row r="563" spans="18:25" ht="12.75">
      <c r="R563">
        <f>+S563/'Sheet to use'!$B$10</f>
        <v>112.53333333333333</v>
      </c>
      <c r="S563">
        <f t="shared" si="9"/>
        <v>8440</v>
      </c>
      <c r="U563">
        <f>IF('Sheet to use'!$B$4&gt;R563,'Sheet to use'!$B$5,+'Hidden calculations'!$A$42+'Hidden calculations'!$C$42*R563+'Hidden calculations'!$E$42*R563^2+'Hidden calculations'!$G$42*R563^3)</f>
        <v>312.08059259259255</v>
      </c>
      <c r="W563">
        <f>MAX(+'Sheet to use'!$C$12+'Sheet to use'!$C$13*S563,0)</f>
        <v>0</v>
      </c>
      <c r="Y563">
        <f>IF('Sheet to use'!$B$15&gt;U563,'Sheet to use'!$B$15,0)</f>
        <v>0</v>
      </c>
    </row>
    <row r="564" spans="18:25" ht="12.75">
      <c r="R564">
        <f>+S564/'Sheet to use'!$B$10</f>
        <v>113.06666666666666</v>
      </c>
      <c r="S564">
        <f t="shared" si="9"/>
        <v>8480</v>
      </c>
      <c r="U564">
        <f>IF('Sheet to use'!$B$4&gt;R564,'Sheet to use'!$B$5,+'Hidden calculations'!$A$42+'Hidden calculations'!$C$42*R564+'Hidden calculations'!$E$42*R564^2+'Hidden calculations'!$G$42*R564^3)</f>
        <v>315.3801481481481</v>
      </c>
      <c r="W564">
        <f>MAX(+'Sheet to use'!$C$12+'Sheet to use'!$C$13*S564,0)</f>
        <v>0</v>
      </c>
      <c r="Y564">
        <f>IF('Sheet to use'!$B$15&gt;U564,'Sheet to use'!$B$15,0)</f>
        <v>0</v>
      </c>
    </row>
    <row r="565" spans="18:25" ht="12.75">
      <c r="R565">
        <f>+S565/'Sheet to use'!$B$10</f>
        <v>113.6</v>
      </c>
      <c r="S565">
        <f t="shared" si="9"/>
        <v>8520</v>
      </c>
      <c r="U565">
        <f>IF('Sheet to use'!$B$4&gt;R565,'Sheet to use'!$B$5,+'Hidden calculations'!$A$42+'Hidden calculations'!$C$42*R565+'Hidden calculations'!$E$42*R565^2+'Hidden calculations'!$G$42*R565^3)</f>
        <v>318.69866666666667</v>
      </c>
      <c r="W565">
        <f>MAX(+'Sheet to use'!$C$12+'Sheet to use'!$C$13*S565,0)</f>
        <v>0</v>
      </c>
      <c r="Y565">
        <f>IF('Sheet to use'!$B$15&gt;U565,'Sheet to use'!$B$15,0)</f>
        <v>0</v>
      </c>
    </row>
    <row r="566" spans="18:25" ht="12.75">
      <c r="R566">
        <f>+S566/'Sheet to use'!$B$10</f>
        <v>114.13333333333334</v>
      </c>
      <c r="S566">
        <f t="shared" si="9"/>
        <v>8560</v>
      </c>
      <c r="U566">
        <f>IF('Sheet to use'!$B$4&gt;R566,'Sheet to use'!$B$5,+'Hidden calculations'!$A$42+'Hidden calculations'!$C$42*R566+'Hidden calculations'!$E$42*R566^2+'Hidden calculations'!$G$42*R566^3)</f>
        <v>322.03614814814813</v>
      </c>
      <c r="W566">
        <f>MAX(+'Sheet to use'!$C$12+'Sheet to use'!$C$13*S566,0)</f>
        <v>0</v>
      </c>
      <c r="Y566">
        <f>IF('Sheet to use'!$B$15&gt;U566,'Sheet to use'!$B$15,0)</f>
        <v>0</v>
      </c>
    </row>
    <row r="567" spans="18:25" ht="12.75">
      <c r="R567">
        <f>+S567/'Sheet to use'!$B$10</f>
        <v>114.66666666666667</v>
      </c>
      <c r="S567">
        <f t="shared" si="9"/>
        <v>8600</v>
      </c>
      <c r="U567">
        <f>IF('Sheet to use'!$B$4&gt;R567,'Sheet to use'!$B$5,+'Hidden calculations'!$A$42+'Hidden calculations'!$C$42*R567+'Hidden calculations'!$E$42*R567^2+'Hidden calculations'!$G$42*R567^3)</f>
        <v>325.39259259259256</v>
      </c>
      <c r="W567">
        <f>MAX(+'Sheet to use'!$C$12+'Sheet to use'!$C$13*S567,0)</f>
        <v>0</v>
      </c>
      <c r="Y567">
        <f>IF('Sheet to use'!$B$15&gt;U567,'Sheet to use'!$B$15,0)</f>
        <v>0</v>
      </c>
    </row>
    <row r="568" spans="18:25" ht="12.75">
      <c r="R568">
        <f>+S568/'Sheet to use'!$B$10</f>
        <v>115.2</v>
      </c>
      <c r="S568">
        <f t="shared" si="9"/>
        <v>8640</v>
      </c>
      <c r="U568">
        <f>IF('Sheet to use'!$B$4&gt;R568,'Sheet to use'!$B$5,+'Hidden calculations'!$A$42+'Hidden calculations'!$C$42*R568+'Hidden calculations'!$E$42*R568^2+'Hidden calculations'!$G$42*R568^3)</f>
        <v>328.768</v>
      </c>
      <c r="W568">
        <f>MAX(+'Sheet to use'!$C$12+'Sheet to use'!$C$13*S568,0)</f>
        <v>0</v>
      </c>
      <c r="Y568">
        <f>IF('Sheet to use'!$B$15&gt;U568,'Sheet to use'!$B$15,0)</f>
        <v>0</v>
      </c>
    </row>
    <row r="569" spans="18:25" ht="12.75">
      <c r="R569">
        <f>+S569/'Sheet to use'!$B$10</f>
        <v>115.73333333333333</v>
      </c>
      <c r="S569">
        <f t="shared" si="9"/>
        <v>8680</v>
      </c>
      <c r="U569">
        <f>IF('Sheet to use'!$B$4&gt;R569,'Sheet to use'!$B$5,+'Hidden calculations'!$A$42+'Hidden calculations'!$C$42*R569+'Hidden calculations'!$E$42*R569^2+'Hidden calculations'!$G$42*R569^3)</f>
        <v>332.16237037037035</v>
      </c>
      <c r="W569">
        <f>MAX(+'Sheet to use'!$C$12+'Sheet to use'!$C$13*S569,0)</f>
        <v>0</v>
      </c>
      <c r="Y569">
        <f>IF('Sheet to use'!$B$15&gt;U569,'Sheet to use'!$B$15,0)</f>
        <v>0</v>
      </c>
    </row>
    <row r="570" spans="18:25" ht="12.75">
      <c r="R570">
        <f>+S570/'Sheet to use'!$B$10</f>
        <v>116.26666666666667</v>
      </c>
      <c r="S570">
        <f t="shared" si="9"/>
        <v>8720</v>
      </c>
      <c r="U570">
        <f>IF('Sheet to use'!$B$4&gt;R570,'Sheet to use'!$B$5,+'Hidden calculations'!$A$42+'Hidden calculations'!$C$42*R570+'Hidden calculations'!$E$42*R570^2+'Hidden calculations'!$G$42*R570^3)</f>
        <v>335.57570370370365</v>
      </c>
      <c r="W570">
        <f>MAX(+'Sheet to use'!$C$12+'Sheet to use'!$C$13*S570,0)</f>
        <v>0</v>
      </c>
      <c r="Y570">
        <f>IF('Sheet to use'!$B$15&gt;U570,'Sheet to use'!$B$15,0)</f>
        <v>0</v>
      </c>
    </row>
    <row r="571" spans="18:25" ht="12.75">
      <c r="R571">
        <f>+S571/'Sheet to use'!$B$10</f>
        <v>116.8</v>
      </c>
      <c r="S571">
        <f t="shared" si="9"/>
        <v>8760</v>
      </c>
      <c r="U571">
        <f>IF('Sheet to use'!$B$4&gt;R571,'Sheet to use'!$B$5,+'Hidden calculations'!$A$42+'Hidden calculations'!$C$42*R571+'Hidden calculations'!$E$42*R571^2+'Hidden calculations'!$G$42*R571^3)</f>
        <v>339.008</v>
      </c>
      <c r="W571">
        <f>MAX(+'Sheet to use'!$C$12+'Sheet to use'!$C$13*S571,0)</f>
        <v>0</v>
      </c>
      <c r="Y571">
        <f>IF('Sheet to use'!$B$15&gt;U571,'Sheet to use'!$B$15,0)</f>
        <v>0</v>
      </c>
    </row>
    <row r="572" spans="18:25" ht="12.75">
      <c r="R572">
        <f>+S572/'Sheet to use'!$B$10</f>
        <v>117.33333333333333</v>
      </c>
      <c r="S572">
        <f t="shared" si="9"/>
        <v>8800</v>
      </c>
      <c r="U572">
        <f>IF('Sheet to use'!$B$4&gt;R572,'Sheet to use'!$B$5,+'Hidden calculations'!$A$42+'Hidden calculations'!$C$42*R572+'Hidden calculations'!$E$42*R572^2+'Hidden calculations'!$G$42*R572^3)</f>
        <v>342.45925925925917</v>
      </c>
      <c r="W572">
        <f>MAX(+'Sheet to use'!$C$12+'Sheet to use'!$C$13*S572,0)</f>
        <v>0</v>
      </c>
      <c r="Y572">
        <f>IF('Sheet to use'!$B$15&gt;U572,'Sheet to use'!$B$15,0)</f>
        <v>0</v>
      </c>
    </row>
    <row r="573" spans="18:25" ht="12.75">
      <c r="R573">
        <f>+S573/'Sheet to use'!$B$10</f>
        <v>117.86666666666666</v>
      </c>
      <c r="S573">
        <f t="shared" si="9"/>
        <v>8840</v>
      </c>
      <c r="U573">
        <f>IF('Sheet to use'!$B$4&gt;R573,'Sheet to use'!$B$5,+'Hidden calculations'!$A$42+'Hidden calculations'!$C$42*R573+'Hidden calculations'!$E$42*R573^2+'Hidden calculations'!$G$42*R573^3)</f>
        <v>345.92948148148145</v>
      </c>
      <c r="W573">
        <f>MAX(+'Sheet to use'!$C$12+'Sheet to use'!$C$13*S573,0)</f>
        <v>0</v>
      </c>
      <c r="Y573">
        <f>IF('Sheet to use'!$B$15&gt;U573,'Sheet to use'!$B$15,0)</f>
        <v>0</v>
      </c>
    </row>
    <row r="574" spans="18:25" ht="12.75">
      <c r="R574">
        <f>+S574/'Sheet to use'!$B$10</f>
        <v>118.4</v>
      </c>
      <c r="S574">
        <f t="shared" si="9"/>
        <v>8880</v>
      </c>
      <c r="U574">
        <f>IF('Sheet to use'!$B$4&gt;R574,'Sheet to use'!$B$5,+'Hidden calculations'!$A$42+'Hidden calculations'!$C$42*R574+'Hidden calculations'!$E$42*R574^2+'Hidden calculations'!$G$42*R574^3)</f>
        <v>349.4186666666667</v>
      </c>
      <c r="W574">
        <f>MAX(+'Sheet to use'!$C$12+'Sheet to use'!$C$13*S574,0)</f>
        <v>0</v>
      </c>
      <c r="Y574">
        <f>IF('Sheet to use'!$B$15&gt;U574,'Sheet to use'!$B$15,0)</f>
        <v>0</v>
      </c>
    </row>
    <row r="575" spans="18:25" ht="12.75">
      <c r="R575">
        <f>+S575/'Sheet to use'!$B$10</f>
        <v>118.93333333333334</v>
      </c>
      <c r="S575">
        <f t="shared" si="9"/>
        <v>8920</v>
      </c>
      <c r="U575">
        <f>IF('Sheet to use'!$B$4&gt;R575,'Sheet to use'!$B$5,+'Hidden calculations'!$A$42+'Hidden calculations'!$C$42*R575+'Hidden calculations'!$E$42*R575^2+'Hidden calculations'!$G$42*R575^3)</f>
        <v>352.92681481481475</v>
      </c>
      <c r="W575">
        <f>MAX(+'Sheet to use'!$C$12+'Sheet to use'!$C$13*S575,0)</f>
        <v>0</v>
      </c>
      <c r="Y575">
        <f>IF('Sheet to use'!$B$15&gt;U575,'Sheet to use'!$B$15,0)</f>
        <v>0</v>
      </c>
    </row>
    <row r="576" spans="18:25" ht="12.75">
      <c r="R576">
        <f>+S576/'Sheet to use'!$B$10</f>
        <v>119.46666666666667</v>
      </c>
      <c r="S576">
        <f t="shared" si="9"/>
        <v>8960</v>
      </c>
      <c r="U576">
        <f>IF('Sheet to use'!$B$4&gt;R576,'Sheet to use'!$B$5,+'Hidden calculations'!$A$42+'Hidden calculations'!$C$42*R576+'Hidden calculations'!$E$42*R576^2+'Hidden calculations'!$G$42*R576^3)</f>
        <v>356.4539259259259</v>
      </c>
      <c r="W576">
        <f>MAX(+'Sheet to use'!$C$12+'Sheet to use'!$C$13*S576,0)</f>
        <v>0</v>
      </c>
      <c r="Y576">
        <f>IF('Sheet to use'!$B$15&gt;U576,'Sheet to use'!$B$15,0)</f>
        <v>0</v>
      </c>
    </row>
    <row r="577" spans="18:25" ht="12.75">
      <c r="R577">
        <f>+S577/'Sheet to use'!$B$10</f>
        <v>120</v>
      </c>
      <c r="S577">
        <f t="shared" si="9"/>
        <v>9000</v>
      </c>
      <c r="U577">
        <f>IF('Sheet to use'!$B$4&gt;R577,'Sheet to use'!$B$5,+'Hidden calculations'!$A$42+'Hidden calculations'!$C$42*R577+'Hidden calculations'!$E$42*R577^2+'Hidden calculations'!$G$42*R577^3)</f>
        <v>360</v>
      </c>
      <c r="W577">
        <f>MAX(+'Sheet to use'!$C$12+'Sheet to use'!$C$13*S577,0)</f>
        <v>0</v>
      </c>
      <c r="Y577">
        <f>IF('Sheet to use'!$B$15&gt;U577,'Sheet to use'!$B$15,0)</f>
        <v>0</v>
      </c>
    </row>
    <row r="578" spans="18:25" ht="12.75">
      <c r="R578">
        <f>+S578/'Sheet to use'!$B$10</f>
        <v>120.53333333333333</v>
      </c>
      <c r="S578">
        <f t="shared" si="9"/>
        <v>9040</v>
      </c>
      <c r="U578">
        <f>IF('Sheet to use'!$B$4&gt;R578,'Sheet to use'!$B$5,+'Hidden calculations'!$A$42+'Hidden calculations'!$C$42*R578+'Hidden calculations'!$E$42*R578^2+'Hidden calculations'!$G$42*R578^3)</f>
        <v>363.565037037037</v>
      </c>
      <c r="W578">
        <f>MAX(+'Sheet to use'!$C$12+'Sheet to use'!$C$13*S578,0)</f>
        <v>0</v>
      </c>
      <c r="Y578">
        <f>IF('Sheet to use'!$B$15&gt;U578,'Sheet to use'!$B$15,0)</f>
        <v>0</v>
      </c>
    </row>
    <row r="579" spans="18:25" ht="12.75">
      <c r="R579">
        <f>+S579/'Sheet to use'!$B$10</f>
        <v>121.06666666666666</v>
      </c>
      <c r="S579">
        <f t="shared" si="9"/>
        <v>9080</v>
      </c>
      <c r="U579">
        <f>IF('Sheet to use'!$B$4&gt;R579,'Sheet to use'!$B$5,+'Hidden calculations'!$A$42+'Hidden calculations'!$C$42*R579+'Hidden calculations'!$E$42*R579^2+'Hidden calculations'!$G$42*R579^3)</f>
        <v>367.1490370370369</v>
      </c>
      <c r="W579">
        <f>MAX(+'Sheet to use'!$C$12+'Sheet to use'!$C$13*S579,0)</f>
        <v>0</v>
      </c>
      <c r="Y579">
        <f>IF('Sheet to use'!$B$15&gt;U579,'Sheet to use'!$B$15,0)</f>
        <v>0</v>
      </c>
    </row>
    <row r="580" spans="18:25" ht="12.75">
      <c r="R580">
        <f>+S580/'Sheet to use'!$B$10</f>
        <v>121.6</v>
      </c>
      <c r="S580">
        <f t="shared" si="9"/>
        <v>9120</v>
      </c>
      <c r="U580">
        <f>IF('Sheet to use'!$B$4&gt;R580,'Sheet to use'!$B$5,+'Hidden calculations'!$A$42+'Hidden calculations'!$C$42*R580+'Hidden calculations'!$E$42*R580^2+'Hidden calculations'!$G$42*R580^3)</f>
        <v>370.75199999999995</v>
      </c>
      <c r="W580">
        <f>MAX(+'Sheet to use'!$C$12+'Sheet to use'!$C$13*S580,0)</f>
        <v>0</v>
      </c>
      <c r="Y580">
        <f>IF('Sheet to use'!$B$15&gt;U580,'Sheet to use'!$B$15,0)</f>
        <v>0</v>
      </c>
    </row>
    <row r="581" spans="18:25" ht="12.75">
      <c r="R581">
        <f>+S581/'Sheet to use'!$B$10</f>
        <v>122.13333333333334</v>
      </c>
      <c r="S581">
        <f t="shared" si="9"/>
        <v>9160</v>
      </c>
      <c r="U581">
        <f>IF('Sheet to use'!$B$4&gt;R581,'Sheet to use'!$B$5,+'Hidden calculations'!$A$42+'Hidden calculations'!$C$42*R581+'Hidden calculations'!$E$42*R581^2+'Hidden calculations'!$G$42*R581^3)</f>
        <v>374.37392592592596</v>
      </c>
      <c r="W581">
        <f>MAX(+'Sheet to use'!$C$12+'Sheet to use'!$C$13*S581,0)</f>
        <v>0</v>
      </c>
      <c r="Y581">
        <f>IF('Sheet to use'!$B$15&gt;U581,'Sheet to use'!$B$15,0)</f>
        <v>0</v>
      </c>
    </row>
    <row r="582" spans="18:25" ht="12.75">
      <c r="R582">
        <f>+S582/'Sheet to use'!$B$10</f>
        <v>122.66666666666667</v>
      </c>
      <c r="S582">
        <f t="shared" si="9"/>
        <v>9200</v>
      </c>
      <c r="U582">
        <f>IF('Sheet to use'!$B$4&gt;R582,'Sheet to use'!$B$5,+'Hidden calculations'!$A$42+'Hidden calculations'!$C$42*R582+'Hidden calculations'!$E$42*R582^2+'Hidden calculations'!$G$42*R582^3)</f>
        <v>378.0148148148148</v>
      </c>
      <c r="W582">
        <f>MAX(+'Sheet to use'!$C$12+'Sheet to use'!$C$13*S582,0)</f>
        <v>0</v>
      </c>
      <c r="Y582">
        <f>IF('Sheet to use'!$B$15&gt;U582,'Sheet to use'!$B$15,0)</f>
        <v>0</v>
      </c>
    </row>
    <row r="583" spans="18:25" ht="12.75">
      <c r="R583">
        <f>+S583/'Sheet to use'!$B$10</f>
        <v>123.2</v>
      </c>
      <c r="S583">
        <f t="shared" si="9"/>
        <v>9240</v>
      </c>
      <c r="U583">
        <f>IF('Sheet to use'!$B$4&gt;R583,'Sheet to use'!$B$5,+'Hidden calculations'!$A$42+'Hidden calculations'!$C$42*R583+'Hidden calculations'!$E$42*R583^2+'Hidden calculations'!$G$42*R583^3)</f>
        <v>381.67466666666667</v>
      </c>
      <c r="W583">
        <f>MAX(+'Sheet to use'!$C$12+'Sheet to use'!$C$13*S583,0)</f>
        <v>0</v>
      </c>
      <c r="Y583">
        <f>IF('Sheet to use'!$B$15&gt;U583,'Sheet to use'!$B$15,0)</f>
        <v>0</v>
      </c>
    </row>
    <row r="584" spans="18:25" ht="12.75">
      <c r="R584">
        <f>+S584/'Sheet to use'!$B$10</f>
        <v>123.73333333333333</v>
      </c>
      <c r="S584">
        <f t="shared" si="9"/>
        <v>9280</v>
      </c>
      <c r="U584">
        <f>IF('Sheet to use'!$B$4&gt;R584,'Sheet to use'!$B$5,+'Hidden calculations'!$A$42+'Hidden calculations'!$C$42*R584+'Hidden calculations'!$E$42*R584^2+'Hidden calculations'!$G$42*R584^3)</f>
        <v>385.3534814814815</v>
      </c>
      <c r="W584">
        <f>MAX(+'Sheet to use'!$C$12+'Sheet to use'!$C$13*S584,0)</f>
        <v>0</v>
      </c>
      <c r="Y584">
        <f>IF('Sheet to use'!$B$15&gt;U584,'Sheet to use'!$B$15,0)</f>
        <v>0</v>
      </c>
    </row>
    <row r="585" spans="18:25" ht="12.75">
      <c r="R585">
        <f>+S585/'Sheet to use'!$B$10</f>
        <v>124.26666666666667</v>
      </c>
      <c r="S585">
        <f t="shared" si="9"/>
        <v>9320</v>
      </c>
      <c r="U585">
        <f>IF('Sheet to use'!$B$4&gt;R585,'Sheet to use'!$B$5,+'Hidden calculations'!$A$42+'Hidden calculations'!$C$42*R585+'Hidden calculations'!$E$42*R585^2+'Hidden calculations'!$G$42*R585^3)</f>
        <v>389.05125925925927</v>
      </c>
      <c r="W585">
        <f>MAX(+'Sheet to use'!$C$12+'Sheet to use'!$C$13*S585,0)</f>
        <v>0</v>
      </c>
      <c r="Y585">
        <f>IF('Sheet to use'!$B$15&gt;U585,'Sheet to use'!$B$15,0)</f>
        <v>0</v>
      </c>
    </row>
    <row r="586" spans="18:25" ht="12.75">
      <c r="R586">
        <f>+S586/'Sheet to use'!$B$10</f>
        <v>124.8</v>
      </c>
      <c r="S586">
        <f t="shared" si="9"/>
        <v>9360</v>
      </c>
      <c r="U586">
        <f>IF('Sheet to use'!$B$4&gt;R586,'Sheet to use'!$B$5,+'Hidden calculations'!$A$42+'Hidden calculations'!$C$42*R586+'Hidden calculations'!$E$42*R586^2+'Hidden calculations'!$G$42*R586^3)</f>
        <v>392.76800000000003</v>
      </c>
      <c r="W586">
        <f>MAX(+'Sheet to use'!$C$12+'Sheet to use'!$C$13*S586,0)</f>
        <v>0</v>
      </c>
      <c r="Y586">
        <f>IF('Sheet to use'!$B$15&gt;U586,'Sheet to use'!$B$15,0)</f>
        <v>0</v>
      </c>
    </row>
    <row r="587" spans="18:25" ht="12.75">
      <c r="R587">
        <f>+S587/'Sheet to use'!$B$10</f>
        <v>125.33333333333333</v>
      </c>
      <c r="S587">
        <f t="shared" si="9"/>
        <v>9400</v>
      </c>
      <c r="U587">
        <f>IF('Sheet to use'!$B$4&gt;R587,'Sheet to use'!$B$5,+'Hidden calculations'!$A$42+'Hidden calculations'!$C$42*R587+'Hidden calculations'!$E$42*R587^2+'Hidden calculations'!$G$42*R587^3)</f>
        <v>396.50370370370365</v>
      </c>
      <c r="W587">
        <f>MAX(+'Sheet to use'!$C$12+'Sheet to use'!$C$13*S587,0)</f>
        <v>0</v>
      </c>
      <c r="Y587">
        <f>IF('Sheet to use'!$B$15&gt;U587,'Sheet to use'!$B$15,0)</f>
        <v>0</v>
      </c>
    </row>
    <row r="588" spans="18:25" ht="12.75">
      <c r="R588">
        <f>+S588/'Sheet to use'!$B$10</f>
        <v>125.86666666666666</v>
      </c>
      <c r="S588">
        <f t="shared" si="9"/>
        <v>9440</v>
      </c>
      <c r="U588">
        <f>IF('Sheet to use'!$B$4&gt;R588,'Sheet to use'!$B$5,+'Hidden calculations'!$A$42+'Hidden calculations'!$C$42*R588+'Hidden calculations'!$E$42*R588^2+'Hidden calculations'!$G$42*R588^3)</f>
        <v>400.25837037037036</v>
      </c>
      <c r="W588">
        <f>MAX(+'Sheet to use'!$C$12+'Sheet to use'!$C$13*S588,0)</f>
        <v>0</v>
      </c>
      <c r="Y588">
        <f>IF('Sheet to use'!$B$15&gt;U588,'Sheet to use'!$B$15,0)</f>
        <v>0</v>
      </c>
    </row>
    <row r="589" spans="18:25" ht="12.75">
      <c r="R589">
        <f>+S589/'Sheet to use'!$B$10</f>
        <v>126.4</v>
      </c>
      <c r="S589">
        <f t="shared" si="9"/>
        <v>9480</v>
      </c>
      <c r="U589">
        <f>IF('Sheet to use'!$B$4&gt;R589,'Sheet to use'!$B$5,+'Hidden calculations'!$A$42+'Hidden calculations'!$C$42*R589+'Hidden calculations'!$E$42*R589^2+'Hidden calculations'!$G$42*R589^3)</f>
        <v>404.032</v>
      </c>
      <c r="W589">
        <f>MAX(+'Sheet to use'!$C$12+'Sheet to use'!$C$13*S589,0)</f>
        <v>0</v>
      </c>
      <c r="Y589">
        <f>IF('Sheet to use'!$B$15&gt;U589,'Sheet to use'!$B$15,0)</f>
        <v>0</v>
      </c>
    </row>
    <row r="590" spans="18:25" ht="12.75">
      <c r="R590">
        <f>+S590/'Sheet to use'!$B$10</f>
        <v>126.93333333333334</v>
      </c>
      <c r="S590">
        <f t="shared" si="9"/>
        <v>9520</v>
      </c>
      <c r="U590">
        <f>IF('Sheet to use'!$B$4&gt;R590,'Sheet to use'!$B$5,+'Hidden calculations'!$A$42+'Hidden calculations'!$C$42*R590+'Hidden calculations'!$E$42*R590^2+'Hidden calculations'!$G$42*R590^3)</f>
        <v>407.82459259259264</v>
      </c>
      <c r="W590">
        <f>MAX(+'Sheet to use'!$C$12+'Sheet to use'!$C$13*S590,0)</f>
        <v>0</v>
      </c>
      <c r="Y590">
        <f>IF('Sheet to use'!$B$15&gt;U590,'Sheet to use'!$B$15,0)</f>
        <v>0</v>
      </c>
    </row>
    <row r="591" spans="18:25" ht="12.75">
      <c r="R591">
        <f>+S591/'Sheet to use'!$B$10</f>
        <v>127.46666666666667</v>
      </c>
      <c r="S591">
        <f t="shared" si="9"/>
        <v>9560</v>
      </c>
      <c r="U591">
        <f>IF('Sheet to use'!$B$4&gt;R591,'Sheet to use'!$B$5,+'Hidden calculations'!$A$42+'Hidden calculations'!$C$42*R591+'Hidden calculations'!$E$42*R591^2+'Hidden calculations'!$G$42*R591^3)</f>
        <v>411.63614814814815</v>
      </c>
      <c r="W591">
        <f>MAX(+'Sheet to use'!$C$12+'Sheet to use'!$C$13*S591,0)</f>
        <v>0</v>
      </c>
      <c r="Y591">
        <f>IF('Sheet to use'!$B$15&gt;U591,'Sheet to use'!$B$15,0)</f>
        <v>0</v>
      </c>
    </row>
    <row r="592" spans="18:25" ht="12.75">
      <c r="R592">
        <f>+S592/'Sheet to use'!$B$10</f>
        <v>128</v>
      </c>
      <c r="S592">
        <f t="shared" si="9"/>
        <v>9600</v>
      </c>
      <c r="U592">
        <f>IF('Sheet to use'!$B$4&gt;R592,'Sheet to use'!$B$5,+'Hidden calculations'!$A$42+'Hidden calculations'!$C$42*R592+'Hidden calculations'!$E$42*R592^2+'Hidden calculations'!$G$42*R592^3)</f>
        <v>415.46666666666664</v>
      </c>
      <c r="W592">
        <f>MAX(+'Sheet to use'!$C$12+'Sheet to use'!$C$13*S592,0)</f>
        <v>0</v>
      </c>
      <c r="Y592">
        <f>IF('Sheet to use'!$B$15&gt;U592,'Sheet to use'!$B$15,0)</f>
        <v>0</v>
      </c>
    </row>
    <row r="593" spans="18:25" ht="12.75">
      <c r="R593">
        <f>+S593/'Sheet to use'!$B$10</f>
        <v>128.53333333333333</v>
      </c>
      <c r="S593">
        <f t="shared" si="9"/>
        <v>9640</v>
      </c>
      <c r="U593">
        <f>IF('Sheet to use'!$B$4&gt;R593,'Sheet to use'!$B$5,+'Hidden calculations'!$A$42+'Hidden calculations'!$C$42*R593+'Hidden calculations'!$E$42*R593^2+'Hidden calculations'!$G$42*R593^3)</f>
        <v>419.3161481481481</v>
      </c>
      <c r="W593">
        <f>MAX(+'Sheet to use'!$C$12+'Sheet to use'!$C$13*S593,0)</f>
        <v>0</v>
      </c>
      <c r="Y593">
        <f>IF('Sheet to use'!$B$15&gt;U593,'Sheet to use'!$B$15,0)</f>
        <v>0</v>
      </c>
    </row>
    <row r="594" spans="18:25" ht="12.75">
      <c r="R594">
        <f>+S594/'Sheet to use'!$B$10</f>
        <v>129.06666666666666</v>
      </c>
      <c r="S594">
        <f t="shared" si="9"/>
        <v>9680</v>
      </c>
      <c r="U594">
        <f>IF('Sheet to use'!$B$4&gt;R594,'Sheet to use'!$B$5,+'Hidden calculations'!$A$42+'Hidden calculations'!$C$42*R594+'Hidden calculations'!$E$42*R594^2+'Hidden calculations'!$G$42*R594^3)</f>
        <v>423.18459259259254</v>
      </c>
      <c r="W594">
        <f>MAX(+'Sheet to use'!$C$12+'Sheet to use'!$C$13*S594,0)</f>
        <v>0</v>
      </c>
      <c r="Y594">
        <f>IF('Sheet to use'!$B$15&gt;U594,'Sheet to use'!$B$15,0)</f>
        <v>0</v>
      </c>
    </row>
    <row r="595" spans="18:25" ht="12.75">
      <c r="R595">
        <f>+S595/'Sheet to use'!$B$10</f>
        <v>129.6</v>
      </c>
      <c r="S595">
        <f t="shared" si="9"/>
        <v>9720</v>
      </c>
      <c r="U595">
        <f>IF('Sheet to use'!$B$4&gt;R595,'Sheet to use'!$B$5,+'Hidden calculations'!$A$42+'Hidden calculations'!$C$42*R595+'Hidden calculations'!$E$42*R595^2+'Hidden calculations'!$G$42*R595^3)</f>
        <v>427.07199999999995</v>
      </c>
      <c r="W595">
        <f>MAX(+'Sheet to use'!$C$12+'Sheet to use'!$C$13*S595,0)</f>
        <v>0</v>
      </c>
      <c r="Y595">
        <f>IF('Sheet to use'!$B$15&gt;U595,'Sheet to use'!$B$15,0)</f>
        <v>0</v>
      </c>
    </row>
    <row r="596" spans="18:25" ht="12.75">
      <c r="R596">
        <f>+S596/'Sheet to use'!$B$10</f>
        <v>130.13333333333333</v>
      </c>
      <c r="S596">
        <f t="shared" si="9"/>
        <v>9760</v>
      </c>
      <c r="U596">
        <f>IF('Sheet to use'!$B$4&gt;R596,'Sheet to use'!$B$5,+'Hidden calculations'!$A$42+'Hidden calculations'!$C$42*R596+'Hidden calculations'!$E$42*R596^2+'Hidden calculations'!$G$42*R596^3)</f>
        <v>430.9783703703703</v>
      </c>
      <c r="W596">
        <f>MAX(+'Sheet to use'!$C$12+'Sheet to use'!$C$13*S596,0)</f>
        <v>0</v>
      </c>
      <c r="Y596">
        <f>IF('Sheet to use'!$B$15&gt;U596,'Sheet to use'!$B$15,0)</f>
        <v>0</v>
      </c>
    </row>
    <row r="597" spans="18:25" ht="12.75">
      <c r="R597">
        <f>+S597/'Sheet to use'!$B$10</f>
        <v>130.66666666666666</v>
      </c>
      <c r="S597">
        <f t="shared" si="9"/>
        <v>9800</v>
      </c>
      <c r="U597">
        <f>IF('Sheet to use'!$B$4&gt;R597,'Sheet to use'!$B$5,+'Hidden calculations'!$A$42+'Hidden calculations'!$C$42*R597+'Hidden calculations'!$E$42*R597^2+'Hidden calculations'!$G$42*R597^3)</f>
        <v>434.90370370370357</v>
      </c>
      <c r="W597">
        <f>MAX(+'Sheet to use'!$C$12+'Sheet to use'!$C$13*S597,0)</f>
        <v>0</v>
      </c>
      <c r="Y597">
        <f>IF('Sheet to use'!$B$15&gt;U597,'Sheet to use'!$B$15,0)</f>
        <v>0</v>
      </c>
    </row>
    <row r="598" spans="18:25" ht="12.75">
      <c r="R598">
        <f>+S598/'Sheet to use'!$B$10</f>
        <v>131.2</v>
      </c>
      <c r="S598">
        <f t="shared" si="9"/>
        <v>9840</v>
      </c>
      <c r="U598">
        <f>IF('Sheet to use'!$B$4&gt;R598,'Sheet to use'!$B$5,+'Hidden calculations'!$A$42+'Hidden calculations'!$C$42*R598+'Hidden calculations'!$E$42*R598^2+'Hidden calculations'!$G$42*R598^3)</f>
        <v>438.8479999999999</v>
      </c>
      <c r="W598">
        <f>MAX(+'Sheet to use'!$C$12+'Sheet to use'!$C$13*S598,0)</f>
        <v>0</v>
      </c>
      <c r="Y598">
        <f>IF('Sheet to use'!$B$15&gt;U598,'Sheet to use'!$B$15,0)</f>
        <v>0</v>
      </c>
    </row>
    <row r="599" spans="18:25" ht="12.75">
      <c r="R599">
        <f>+S599/'Sheet to use'!$B$10</f>
        <v>131.73333333333332</v>
      </c>
      <c r="S599">
        <f t="shared" si="9"/>
        <v>9880</v>
      </c>
      <c r="U599">
        <f>IF('Sheet to use'!$B$4&gt;R599,'Sheet to use'!$B$5,+'Hidden calculations'!$A$42+'Hidden calculations'!$C$42*R599+'Hidden calculations'!$E$42*R599^2+'Hidden calculations'!$G$42*R599^3)</f>
        <v>442.8112592592591</v>
      </c>
      <c r="W599">
        <f>MAX(+'Sheet to use'!$C$12+'Sheet to use'!$C$13*S599,0)</f>
        <v>0</v>
      </c>
      <c r="Y599">
        <f>IF('Sheet to use'!$B$15&gt;U599,'Sheet to use'!$B$15,0)</f>
        <v>0</v>
      </c>
    </row>
    <row r="600" spans="18:25" ht="12.75">
      <c r="R600">
        <f>+S600/'Sheet to use'!$B$10</f>
        <v>132.26666666666668</v>
      </c>
      <c r="S600">
        <f t="shared" si="9"/>
        <v>9920</v>
      </c>
      <c r="U600">
        <f>IF('Sheet to use'!$B$4&gt;R600,'Sheet to use'!$B$5,+'Hidden calculations'!$A$42+'Hidden calculations'!$C$42*R600+'Hidden calculations'!$E$42*R600^2+'Hidden calculations'!$G$42*R600^3)</f>
        <v>446.79348148148154</v>
      </c>
      <c r="W600">
        <f>MAX(+'Sheet to use'!$C$12+'Sheet to use'!$C$13*S600,0)</f>
        <v>0</v>
      </c>
      <c r="Y600">
        <f>IF('Sheet to use'!$B$15&gt;U600,'Sheet to use'!$B$15,0)</f>
        <v>0</v>
      </c>
    </row>
    <row r="601" spans="18:25" ht="12.75">
      <c r="R601">
        <f>+S601/'Sheet to use'!$B$10</f>
        <v>132.8</v>
      </c>
      <c r="S601">
        <f t="shared" si="9"/>
        <v>9960</v>
      </c>
      <c r="U601">
        <f>IF('Sheet to use'!$B$4&gt;R601,'Sheet to use'!$B$5,+'Hidden calculations'!$A$42+'Hidden calculations'!$C$42*R601+'Hidden calculations'!$E$42*R601^2+'Hidden calculations'!$G$42*R601^3)</f>
        <v>450.7946666666668</v>
      </c>
      <c r="W601">
        <f>MAX(+'Sheet to use'!$C$12+'Sheet to use'!$C$13*S601,0)</f>
        <v>0</v>
      </c>
      <c r="Y601">
        <f>IF('Sheet to use'!$B$15&gt;U601,'Sheet to use'!$B$15,0)</f>
        <v>0</v>
      </c>
    </row>
    <row r="602" spans="18:25" ht="12.75">
      <c r="R602">
        <f>+S602/'Sheet to use'!$B$10</f>
        <v>133.33333333333334</v>
      </c>
      <c r="S602">
        <f t="shared" si="9"/>
        <v>10000</v>
      </c>
      <c r="U602">
        <f>IF('Sheet to use'!$B$4&gt;R602,'Sheet to use'!$B$5,+'Hidden calculations'!$A$42+'Hidden calculations'!$C$42*R602+'Hidden calculations'!$E$42*R602^2+'Hidden calculations'!$G$42*R602^3)</f>
        <v>454.8148148148149</v>
      </c>
      <c r="W602">
        <f>MAX(+'Sheet to use'!$C$12+'Sheet to use'!$C$13*S602,0)</f>
        <v>0</v>
      </c>
      <c r="Y602">
        <f>IF('Sheet to use'!$B$15&gt;U602,'Sheet to use'!$B$15,0)</f>
        <v>0</v>
      </c>
    </row>
    <row r="603" spans="18:25" ht="12.75">
      <c r="R603">
        <f>+S603/'Sheet to use'!$B$10</f>
        <v>133.86666666666667</v>
      </c>
      <c r="S603">
        <f t="shared" si="9"/>
        <v>10040</v>
      </c>
      <c r="U603">
        <f>IF('Sheet to use'!$B$4&gt;R603,'Sheet to use'!$B$5,+'Hidden calculations'!$A$42+'Hidden calculations'!$C$42*R603+'Hidden calculations'!$E$42*R603^2+'Hidden calculations'!$G$42*R603^3)</f>
        <v>458.85392592592586</v>
      </c>
      <c r="W603">
        <f>MAX(+'Sheet to use'!$C$12+'Sheet to use'!$C$13*S603,0)</f>
        <v>0</v>
      </c>
      <c r="Y603">
        <f>IF('Sheet to use'!$B$15&gt;U603,'Sheet to use'!$B$15,0)</f>
        <v>0</v>
      </c>
    </row>
    <row r="604" spans="18:25" ht="12.75">
      <c r="R604">
        <f>+S604/'Sheet to use'!$B$10</f>
        <v>134.4</v>
      </c>
      <c r="S604">
        <f t="shared" si="9"/>
        <v>10080</v>
      </c>
      <c r="U604">
        <f>IF('Sheet to use'!$B$4&gt;R604,'Sheet to use'!$B$5,+'Hidden calculations'!$A$42+'Hidden calculations'!$C$42*R604+'Hidden calculations'!$E$42*R604^2+'Hidden calculations'!$G$42*R604^3)</f>
        <v>462.9119999999999</v>
      </c>
      <c r="W604">
        <f>MAX(+'Sheet to use'!$C$12+'Sheet to use'!$C$13*S604,0)</f>
        <v>0</v>
      </c>
      <c r="Y604">
        <f>IF('Sheet to use'!$B$15&gt;U604,'Sheet to use'!$B$15,0)</f>
        <v>0</v>
      </c>
    </row>
    <row r="605" spans="18:25" ht="12.75">
      <c r="R605">
        <f>+S605/'Sheet to use'!$B$10</f>
        <v>134.93333333333334</v>
      </c>
      <c r="S605">
        <f t="shared" si="9"/>
        <v>10120</v>
      </c>
      <c r="U605">
        <f>IF('Sheet to use'!$B$4&gt;R605,'Sheet to use'!$B$5,+'Hidden calculations'!$A$42+'Hidden calculations'!$C$42*R605+'Hidden calculations'!$E$42*R605^2+'Hidden calculations'!$G$42*R605^3)</f>
        <v>466.98903703703706</v>
      </c>
      <c r="W605">
        <f>MAX(+'Sheet to use'!$C$12+'Sheet to use'!$C$13*S605,0)</f>
        <v>0</v>
      </c>
      <c r="Y605">
        <f>IF('Sheet to use'!$B$15&gt;U605,'Sheet to use'!$B$15,0)</f>
        <v>0</v>
      </c>
    </row>
    <row r="606" spans="18:25" ht="12.75">
      <c r="R606">
        <f>+S606/'Sheet to use'!$B$10</f>
        <v>135.46666666666667</v>
      </c>
      <c r="S606">
        <f t="shared" si="9"/>
        <v>10160</v>
      </c>
      <c r="U606">
        <f>IF('Sheet to use'!$B$4&gt;R606,'Sheet to use'!$B$5,+'Hidden calculations'!$A$42+'Hidden calculations'!$C$42*R606+'Hidden calculations'!$E$42*R606^2+'Hidden calculations'!$G$42*R606^3)</f>
        <v>471.08503703703707</v>
      </c>
      <c r="W606">
        <f>MAX(+'Sheet to use'!$C$12+'Sheet to use'!$C$13*S606,0)</f>
        <v>0</v>
      </c>
      <c r="Y606">
        <f>IF('Sheet to use'!$B$15&gt;U606,'Sheet to use'!$B$15,0)</f>
        <v>0</v>
      </c>
    </row>
    <row r="607" spans="18:25" ht="12.75">
      <c r="R607">
        <f>+S607/'Sheet to use'!$B$10</f>
        <v>136</v>
      </c>
      <c r="S607">
        <f t="shared" si="9"/>
        <v>10200</v>
      </c>
      <c r="U607">
        <f>IF('Sheet to use'!$B$4&gt;R607,'Sheet to use'!$B$5,+'Hidden calculations'!$A$42+'Hidden calculations'!$C$42*R607+'Hidden calculations'!$E$42*R607^2+'Hidden calculations'!$G$42*R607^3)</f>
        <v>475.19999999999993</v>
      </c>
      <c r="W607">
        <f>MAX(+'Sheet to use'!$C$12+'Sheet to use'!$C$13*S607,0)</f>
        <v>0</v>
      </c>
      <c r="Y607">
        <f>IF('Sheet to use'!$B$15&gt;U607,'Sheet to use'!$B$15,0)</f>
        <v>0</v>
      </c>
    </row>
    <row r="608" spans="18:25" ht="12.75">
      <c r="R608">
        <f>+S608/'Sheet to use'!$B$10</f>
        <v>136.53333333333333</v>
      </c>
      <c r="S608">
        <f t="shared" si="9"/>
        <v>10240</v>
      </c>
      <c r="U608">
        <f>IF('Sheet to use'!$B$4&gt;R608,'Sheet to use'!$B$5,+'Hidden calculations'!$A$42+'Hidden calculations'!$C$42*R608+'Hidden calculations'!$E$42*R608^2+'Hidden calculations'!$G$42*R608^3)</f>
        <v>479.3339259259259</v>
      </c>
      <c r="W608">
        <f>MAX(+'Sheet to use'!$C$12+'Sheet to use'!$C$13*S608,0)</f>
        <v>0</v>
      </c>
      <c r="Y608">
        <f>IF('Sheet to use'!$B$15&gt;U608,'Sheet to use'!$B$15,0)</f>
        <v>0</v>
      </c>
    </row>
    <row r="609" spans="18:25" ht="12.75">
      <c r="R609">
        <f>+S609/'Sheet to use'!$B$10</f>
        <v>137.06666666666666</v>
      </c>
      <c r="S609">
        <f t="shared" si="9"/>
        <v>10280</v>
      </c>
      <c r="U609">
        <f>IF('Sheet to use'!$B$4&gt;R609,'Sheet to use'!$B$5,+'Hidden calculations'!$A$42+'Hidden calculations'!$C$42*R609+'Hidden calculations'!$E$42*R609^2+'Hidden calculations'!$G$42*R609^3)</f>
        <v>483.4868148148147</v>
      </c>
      <c r="W609">
        <f>MAX(+'Sheet to use'!$C$12+'Sheet to use'!$C$13*S609,0)</f>
        <v>0</v>
      </c>
      <c r="Y609">
        <f>IF('Sheet to use'!$B$15&gt;U609,'Sheet to use'!$B$15,0)</f>
        <v>0</v>
      </c>
    </row>
    <row r="610" spans="18:25" ht="12.75">
      <c r="R610">
        <f>+S610/'Sheet to use'!$B$10</f>
        <v>137.6</v>
      </c>
      <c r="S610">
        <f aca="true" t="shared" si="10" ref="S610:S622">40+S609</f>
        <v>10320</v>
      </c>
      <c r="U610">
        <f>IF('Sheet to use'!$B$4&gt;R610,'Sheet to use'!$B$5,+'Hidden calculations'!$A$42+'Hidden calculations'!$C$42*R610+'Hidden calculations'!$E$42*R610^2+'Hidden calculations'!$G$42*R610^3)</f>
        <v>487.6586666666666</v>
      </c>
      <c r="W610">
        <f>MAX(+'Sheet to use'!$C$12+'Sheet to use'!$C$13*S610,0)</f>
        <v>0</v>
      </c>
      <c r="Y610">
        <f>IF('Sheet to use'!$B$15&gt;U610,'Sheet to use'!$B$15,0)</f>
        <v>0</v>
      </c>
    </row>
    <row r="611" spans="18:25" ht="12.75">
      <c r="R611">
        <f>+S611/'Sheet to use'!$B$10</f>
        <v>138.13333333333333</v>
      </c>
      <c r="S611">
        <f t="shared" si="10"/>
        <v>10360</v>
      </c>
      <c r="U611">
        <f>IF('Sheet to use'!$B$4&gt;R611,'Sheet to use'!$B$5,+'Hidden calculations'!$A$42+'Hidden calculations'!$C$42*R611+'Hidden calculations'!$E$42*R611^2+'Hidden calculations'!$G$42*R611^3)</f>
        <v>491.84948148148135</v>
      </c>
      <c r="W611">
        <f>MAX(+'Sheet to use'!$C$12+'Sheet to use'!$C$13*S611,0)</f>
        <v>0</v>
      </c>
      <c r="Y611">
        <f>IF('Sheet to use'!$B$15&gt;U611,'Sheet to use'!$B$15,0)</f>
        <v>0</v>
      </c>
    </row>
    <row r="612" spans="18:25" ht="12.75">
      <c r="R612">
        <f>+S612/'Sheet to use'!$B$10</f>
        <v>138.66666666666666</v>
      </c>
      <c r="S612">
        <f t="shared" si="10"/>
        <v>10400</v>
      </c>
      <c r="U612">
        <f>IF('Sheet to use'!$B$4&gt;R612,'Sheet to use'!$B$5,+'Hidden calculations'!$A$42+'Hidden calculations'!$C$42*R612+'Hidden calculations'!$E$42*R612^2+'Hidden calculations'!$G$42*R612^3)</f>
        <v>496.0592592592591</v>
      </c>
      <c r="W612">
        <f>MAX(+'Sheet to use'!$C$12+'Sheet to use'!$C$13*S612,0)</f>
        <v>0</v>
      </c>
      <c r="Y612">
        <f>IF('Sheet to use'!$B$15&gt;U612,'Sheet to use'!$B$15,0)</f>
        <v>0</v>
      </c>
    </row>
    <row r="613" spans="18:25" ht="12.75">
      <c r="R613">
        <f>+S613/'Sheet to use'!$B$10</f>
        <v>139.2</v>
      </c>
      <c r="S613">
        <f t="shared" si="10"/>
        <v>10440</v>
      </c>
      <c r="U613">
        <f>IF('Sheet to use'!$B$4&gt;R613,'Sheet to use'!$B$5,+'Hidden calculations'!$A$42+'Hidden calculations'!$C$42*R613+'Hidden calculations'!$E$42*R613^2+'Hidden calculations'!$G$42*R613^3)</f>
        <v>500.2879999999998</v>
      </c>
      <c r="W613">
        <f>MAX(+'Sheet to use'!$C$12+'Sheet to use'!$C$13*S613,0)</f>
        <v>0</v>
      </c>
      <c r="Y613">
        <f>IF('Sheet to use'!$B$15&gt;U613,'Sheet to use'!$B$15,0)</f>
        <v>0</v>
      </c>
    </row>
    <row r="614" spans="18:25" ht="12.75">
      <c r="R614">
        <f>+S614/'Sheet to use'!$B$10</f>
        <v>139.73333333333332</v>
      </c>
      <c r="S614">
        <f t="shared" si="10"/>
        <v>10480</v>
      </c>
      <c r="U614">
        <f>IF('Sheet to use'!$B$4&gt;R614,'Sheet to use'!$B$5,+'Hidden calculations'!$A$42+'Hidden calculations'!$C$42*R614+'Hidden calculations'!$E$42*R614^2+'Hidden calculations'!$G$42*R614^3)</f>
        <v>504.5357037037036</v>
      </c>
      <c r="W614">
        <f>MAX(+'Sheet to use'!$C$12+'Sheet to use'!$C$13*S614,0)</f>
        <v>0</v>
      </c>
      <c r="Y614">
        <f>IF('Sheet to use'!$B$15&gt;U614,'Sheet to use'!$B$15,0)</f>
        <v>0</v>
      </c>
    </row>
    <row r="615" spans="18:25" ht="12.75">
      <c r="R615">
        <f>+S615/'Sheet to use'!$B$10</f>
        <v>140.26666666666668</v>
      </c>
      <c r="S615">
        <f t="shared" si="10"/>
        <v>10520</v>
      </c>
      <c r="U615">
        <f>IF('Sheet to use'!$B$4&gt;R615,'Sheet to use'!$B$5,+'Hidden calculations'!$A$42+'Hidden calculations'!$C$42*R615+'Hidden calculations'!$E$42*R615^2+'Hidden calculations'!$G$42*R615^3)</f>
        <v>508.80237037037045</v>
      </c>
      <c r="W615">
        <f>MAX(+'Sheet to use'!$C$12+'Sheet to use'!$C$13*S615,0)</f>
        <v>0</v>
      </c>
      <c r="Y615">
        <f>IF('Sheet to use'!$B$15&gt;U615,'Sheet to use'!$B$15,0)</f>
        <v>0</v>
      </c>
    </row>
    <row r="616" spans="18:25" ht="12.75">
      <c r="R616">
        <f>+S616/'Sheet to use'!$B$10</f>
        <v>140.8</v>
      </c>
      <c r="S616">
        <f t="shared" si="10"/>
        <v>10560</v>
      </c>
      <c r="U616">
        <f>IF('Sheet to use'!$B$4&gt;R616,'Sheet to use'!$B$5,+'Hidden calculations'!$A$42+'Hidden calculations'!$C$42*R616+'Hidden calculations'!$E$42*R616^2+'Hidden calculations'!$G$42*R616^3)</f>
        <v>513.0880000000001</v>
      </c>
      <c r="W616">
        <f>MAX(+'Sheet to use'!$C$12+'Sheet to use'!$C$13*S616,0)</f>
        <v>0</v>
      </c>
      <c r="Y616">
        <f>IF('Sheet to use'!$B$15&gt;U616,'Sheet to use'!$B$15,0)</f>
        <v>0</v>
      </c>
    </row>
    <row r="617" spans="18:25" ht="12.75">
      <c r="R617">
        <f>+S617/'Sheet to use'!$B$10</f>
        <v>141.33333333333334</v>
      </c>
      <c r="S617">
        <f t="shared" si="10"/>
        <v>10600</v>
      </c>
      <c r="U617">
        <f>IF('Sheet to use'!$B$4&gt;R617,'Sheet to use'!$B$5,+'Hidden calculations'!$A$42+'Hidden calculations'!$C$42*R617+'Hidden calculations'!$E$42*R617^2+'Hidden calculations'!$G$42*R617^3)</f>
        <v>517.3925925925927</v>
      </c>
      <c r="W617">
        <f>MAX(+'Sheet to use'!$C$12+'Sheet to use'!$C$13*S617,0)</f>
        <v>0</v>
      </c>
      <c r="Y617">
        <f>IF('Sheet to use'!$B$15&gt;U617,'Sheet to use'!$B$15,0)</f>
        <v>0</v>
      </c>
    </row>
    <row r="618" spans="18:25" ht="12.75">
      <c r="R618">
        <f>+S618/'Sheet to use'!$B$10</f>
        <v>141.86666666666667</v>
      </c>
      <c r="S618">
        <f t="shared" si="10"/>
        <v>10640</v>
      </c>
      <c r="U618">
        <f>IF('Sheet to use'!$B$4&gt;R618,'Sheet to use'!$B$5,+'Hidden calculations'!$A$42+'Hidden calculations'!$C$42*R618+'Hidden calculations'!$E$42*R618^2+'Hidden calculations'!$G$42*R618^3)</f>
        <v>521.7161481481482</v>
      </c>
      <c r="W618">
        <f>MAX(+'Sheet to use'!$C$12+'Sheet to use'!$C$13*S618,0)</f>
        <v>0</v>
      </c>
      <c r="Y618">
        <f>IF('Sheet to use'!$B$15&gt;U618,'Sheet to use'!$B$15,0)</f>
        <v>0</v>
      </c>
    </row>
    <row r="619" spans="18:25" ht="12.75">
      <c r="R619">
        <f>+S619/'Sheet to use'!$B$10</f>
        <v>142.4</v>
      </c>
      <c r="S619">
        <f t="shared" si="10"/>
        <v>10680</v>
      </c>
      <c r="U619">
        <f>IF('Sheet to use'!$B$4&gt;R619,'Sheet to use'!$B$5,+'Hidden calculations'!$A$42+'Hidden calculations'!$C$42*R619+'Hidden calculations'!$E$42*R619^2+'Hidden calculations'!$G$42*R619^3)</f>
        <v>526.0586666666667</v>
      </c>
      <c r="W619">
        <f>MAX(+'Sheet to use'!$C$12+'Sheet to use'!$C$13*S619,0)</f>
        <v>0</v>
      </c>
      <c r="Y619">
        <f>IF('Sheet to use'!$B$15&gt;U619,'Sheet to use'!$B$15,0)</f>
        <v>0</v>
      </c>
    </row>
    <row r="620" spans="18:25" ht="12.75">
      <c r="R620">
        <f>+S620/'Sheet to use'!$B$10</f>
        <v>142.93333333333334</v>
      </c>
      <c r="S620">
        <f t="shared" si="10"/>
        <v>10720</v>
      </c>
      <c r="U620">
        <f>IF('Sheet to use'!$B$4&gt;R620,'Sheet to use'!$B$5,+'Hidden calculations'!$A$42+'Hidden calculations'!$C$42*R620+'Hidden calculations'!$E$42*R620^2+'Hidden calculations'!$G$42*R620^3)</f>
        <v>530.4201481481481</v>
      </c>
      <c r="W620">
        <f>MAX(+'Sheet to use'!$C$12+'Sheet to use'!$C$13*S620,0)</f>
        <v>0</v>
      </c>
      <c r="Y620">
        <f>IF('Sheet to use'!$B$15&gt;U620,'Sheet to use'!$B$15,0)</f>
        <v>0</v>
      </c>
    </row>
    <row r="621" spans="18:25" ht="12.75">
      <c r="R621">
        <f>+S621/'Sheet to use'!$B$10</f>
        <v>143.46666666666667</v>
      </c>
      <c r="S621">
        <f t="shared" si="10"/>
        <v>10760</v>
      </c>
      <c r="U621">
        <f>IF('Sheet to use'!$B$4&gt;R621,'Sheet to use'!$B$5,+'Hidden calculations'!$A$42+'Hidden calculations'!$C$42*R621+'Hidden calculations'!$E$42*R621^2+'Hidden calculations'!$G$42*R621^3)</f>
        <v>534.8005925925926</v>
      </c>
      <c r="W621">
        <f>MAX(+'Sheet to use'!$C$12+'Sheet to use'!$C$13*S621,0)</f>
        <v>0</v>
      </c>
      <c r="Y621">
        <f>IF('Sheet to use'!$B$15&gt;U621,'Sheet to use'!$B$15,0)</f>
        <v>0</v>
      </c>
    </row>
    <row r="622" spans="18:25" ht="12.75">
      <c r="R622">
        <f>+S622/'Sheet to use'!$B$10</f>
        <v>144</v>
      </c>
      <c r="S622">
        <f t="shared" si="10"/>
        <v>10800</v>
      </c>
      <c r="U622">
        <f>IF('Sheet to use'!$B$4&gt;R622,'Sheet to use'!$B$5,+'Hidden calculations'!$A$42+'Hidden calculations'!$C$42*R622+'Hidden calculations'!$E$42*R622^2+'Hidden calculations'!$G$42*R622^3)</f>
        <v>539.2</v>
      </c>
      <c r="W622">
        <f>MAX(+'Sheet to use'!$C$12+'Sheet to use'!$C$13*S622,0)</f>
        <v>0</v>
      </c>
      <c r="Y622">
        <f>IF('Sheet to use'!$B$15&gt;U622,'Sheet to use'!$B$15,0)</f>
        <v>0</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Hull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green</dc:creator>
  <cp:keywords/>
  <dc:description/>
  <cp:lastModifiedBy>Richard Green</cp:lastModifiedBy>
  <cp:lastPrinted>2001-07-04T17:30:05Z</cp:lastPrinted>
  <dcterms:created xsi:type="dcterms:W3CDTF">2000-07-19T14:24:21Z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